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leitung" sheetId="1" r:id="rId1"/>
    <sheet name="Mitarbeiter" sheetId="2" r:id="rId2"/>
    <sheet name="Parameter" sheetId="3" r:id="rId3"/>
    <sheet name="Quellen" sheetId="4" r:id="rId4"/>
  </sheets>
  <definedNames>
    <definedName name="_xlnm._FilterDatabase" localSheetId="1" hidden="1">Mitarbeiter!$A$4:$P$34</definedName>
    <definedName name="Bundeslaender">'Parameter'!$D$4:$D$12</definedName>
    <definedName name="_xlnm.Print_Area" localSheetId="1">Mitarbeiter!$A$1:$P$36</definedName>
    <definedName name="_xlnm.Print_Titles" localSheetId="1">Mitarbeiter!$1:$4</definedName>
  </definedNames>
  <calcPr calcId="124519" fullCalcOnLoad="1"/>
</workbook>
</file>

<file path=xl/sharedStrings.xml><?xml version="1.0" encoding="utf-8"?>
<sst xmlns="http://schemas.openxmlformats.org/spreadsheetml/2006/main" count="77" uniqueCount="75">
  <si>
    <t>Mitarbeiterkosten Österreich | 2026</t>
  </si>
  <si>
    <t>Zweck: vereinfachte Arbeitgeber-Kostenplanung für ganzjährig vollversicherte Standard-Arbeiter/Angestellte. Keine verbindliche Lohnabrechnung und keine Netto-Gehaltsberechnung.</t>
  </si>
  <si>
    <t>Start: Im Blatt Mitarbeiter die gelben Felder ausfüllen. Die erste Zeile ist ein fiktives Rechenbeispiel – ersetzen oder löschen. Weitere Zeilen sind leer vorbereitet.</t>
  </si>
  <si>
    <t>Grundgehalt = vereinbartes BRUTTO-Monatsgehalt für die tatsächlich eingegebenen Wochenstunden. KEIN Vollzeit-Referenzgehalt: Bei Teilzeit das bereits aliquotierte Monatsgehalt eingeben.</t>
  </si>
  <si>
    <t>Bundesland gilt für alle Zeilen und wird im Blatt Parameter gewählt. Standard: Niederösterreich. Beitragssätze und Grenzen sind dort gelb markiert und anpassbar.</t>
  </si>
  <si>
    <t>Sonderzahlungen: Anzahl zusätzlicher Monatsgehälter pro Jahr; Standard 2 (Urlaubs- und Weihnachtsgeld). Anspruch und Höhe anhand Kollektivvertrag/Dienstvertrag prüfen. Modell: zwölf gleich hohe laufende Monatsgehälter plus Sonderzahlungen.</t>
  </si>
  <si>
    <t>Normalmonat = Monatsgehalt plus laufende Dienstgeberabgaben, OHNE Sonderzahlungen und OHNE Wiener Wochenabgabe. Jahreskosten enthalten beides; Monatsbudget ist Jahreskosten / 12.</t>
  </si>
  <si>
    <t>Stundenkosten = Jahreskosten / (Wochenstunden × 52). Das sind Kosten je vertraglich bezahlter Planstunde, NICHT je produktiver Stunde. Urlaub, Feiertage und Krankenstand werden nicht von den Stunden abgezogen.</t>
  </si>
  <si>
    <t>Enthalten: Dienstgeber-SV mit Höchstbeitragsgrundlagen, betriebliche Vorsorge (Abfertigung NEU), DB, bundeslandspezifischer DZ und Kommunalsteuer. Sonderzahlungen ohne Wohnbauförderungsbeitrag.</t>
  </si>
  <si>
    <t>Wien: höherer laufender SV-Satz wird automatisch gewählt. Zusätzlich werden 2 EUR je eingetragener abgabepflichtiger Woche gerechnet; Voreinstellung 53 als Planannahme. Befreiungen und tatsächlich betroffene Wochen selbst prüfen/anpassen (ggf. 0).</t>
  </si>
  <si>
    <t>Grenzen: Geringfügige bis einschließlich 551,10 EUR werden nicht berechnet. Lehrlinge, freie Dienstnehmer, altersbedingte Befreiungen, BUAK/Sonderbranchen, Sachbezüge, Überstunden, Boni, unterjährige Ein-/Austritte und Abfertigung ALT sind nicht modelliert.</t>
  </si>
  <si>
    <t>Weitere Grenzen: Unternehmensbezogene Freibeträge bei DB/DZ/Kommunalsteuer (Lohnsumme bis 1.460 EUR, Freibetrag 1.095 EUR), beitragsfreier BV-Anfangsmonat, Ausgleichstaxe und sonstige betriebliche Kosten werden nicht automatisch berücksichtigt.</t>
  </si>
  <si>
    <t>Summen enthalten nur gültig berechnete Zeilen. Hinweise in der letzten Spalte beachten. Bei ungültigen Eingaben oder Sonderfällen sind die Gesamtsummen unvollständig.</t>
  </si>
  <si>
    <t>Formeln rechnen in Excel beim Öffnen und Ändern automatisch neu. Beispielwerte sind zusätzlich gespeichert. Quellen und Rechtsstand 2026 siehe Quellen. Vor produktiver Verwendung Lohnverrechnung gegenprüfen lassen.</t>
  </si>
  <si>
    <t>Parameter | Jahresplanung 2026</t>
  </si>
  <si>
    <t>Bundesland</t>
  </si>
  <si>
    <t>Niederösterreich</t>
  </si>
  <si>
    <t>SV laufend – übrige Bundesländer</t>
  </si>
  <si>
    <t>SV laufend – Wien</t>
  </si>
  <si>
    <t>SV Sonderzahlungen</t>
  </si>
  <si>
    <t>Betriebliche Vorsorge (NEU)</t>
  </si>
  <si>
    <t>Dienstgeberbeitrag DB</t>
  </si>
  <si>
    <t>Kommunalsteuer</t>
  </si>
  <si>
    <t>SV-Höchstgrundlage monatlich</t>
  </si>
  <si>
    <t>SV-Höchstgrundlage Sonderzahlungen / Jahr</t>
  </si>
  <si>
    <t>Geringfügigkeitsgrenze monatlich</t>
  </si>
  <si>
    <t>Planwochen pro Jahr (Stunden)</t>
  </si>
  <si>
    <t>Wiener Abgabe je abgabepflichtiger Woche</t>
  </si>
  <si>
    <t>DZ</t>
  </si>
  <si>
    <t>Burgenland</t>
  </si>
  <si>
    <t>Kärnten</t>
  </si>
  <si>
    <t>Oberösterreich</t>
  </si>
  <si>
    <t>Salzburg</t>
  </si>
  <si>
    <t>Steiermark</t>
  </si>
  <si>
    <t>Tirol</t>
  </si>
  <si>
    <t>Vorarlberg</t>
  </si>
  <si>
    <t>Wien</t>
  </si>
  <si>
    <t>Gewählter DZ</t>
  </si>
  <si>
    <t>Gewählter laufender SV-Satz</t>
  </si>
  <si>
    <t>Gelb = anpassbar; B17/B18 sind Formeln.</t>
  </si>
  <si>
    <t>Mitarbeiterkosten | Österreich 2026</t>
  </si>
  <si>
    <t>Gelb = Eingabe • Brutto für tatsächliche Wochenstunden • erste Zeile = fiktives Beispiel • Details siehe Anleitung</t>
  </si>
  <si>
    <t>Name / Kennung</t>
  </si>
  <si>
    <t>Brutto-Grundgehalt / Monat</t>
  </si>
  <si>
    <t>Wochenstunden</t>
  </si>
  <si>
    <t>Zusätzliche Monatsgehälter / Jahr</t>
  </si>
  <si>
    <t>Wien: abgabepflichtige Wochen</t>
  </si>
  <si>
    <t>SV DG / Normalmonat</t>
  </si>
  <si>
    <t>Sonstige Abgaben / Normalmonat</t>
  </si>
  <si>
    <t>Kosten Normalmonat</t>
  </si>
  <si>
    <t>Brutto / Jahr</t>
  </si>
  <si>
    <t>SV DG / Jahr</t>
  </si>
  <si>
    <t>Sonstige Abgaben / Jahr</t>
  </si>
  <si>
    <t>Gesamtkosten / Jahr</t>
  </si>
  <si>
    <t>Monatsbudget inkl. Sonderzahlungen</t>
  </si>
  <si>
    <t>Planstunden / Jahr</t>
  </si>
  <si>
    <t>Kosten / bezahlter Planstunde</t>
  </si>
  <si>
    <t>Prüfhinweis</t>
  </si>
  <si>
    <t>BEISPIEL – bitte ersetzen</t>
  </si>
  <si>
    <t>SUMME (gültige Zeilen)</t>
  </si>
  <si>
    <t>Quelle</t>
  </si>
  <si>
    <t>Link</t>
  </si>
  <si>
    <t>Verwendung / Stand</t>
  </si>
  <si>
    <t>WKO – Dienstnehmer abrechnen</t>
  </si>
  <si>
    <t>https://www.wko.at/lohnverrechnung/lohnverrechnung-abrechnung-dienstnehmer</t>
  </si>
  <si>
    <t>2026: DB, DZ, Kommunalsteuer, BV, Wiener Abgabe und Freibeträge.</t>
  </si>
  <si>
    <t>Österreichische Sozialversicherung</t>
  </si>
  <si>
    <t>https://www.sozialversicherung.at/cdscontent/load?contentid=10008.806858</t>
  </si>
  <si>
    <t>Beitragsrechtliche Werte 2026: SV-Sätze, Höchstgrundlagen, Geringfügigkeit.</t>
  </si>
  <si>
    <t>Patka / LexisNexis</t>
  </si>
  <si>
    <t>https://lesen.lexisnexis.at/static/pdf/Lohn-und-Gehaltsnebenkosten-2026.pdf</t>
  </si>
  <si>
    <t>2026: DZ je Bundesland, Wien-Erhöhung, Sonderzahlungen ohne WBF.</t>
  </si>
  <si>
    <t>LBG – SV-Beitragswerte</t>
  </si>
  <si>
    <t>https://www.lbg.at/servicecenter/dienstvertrag_lohnverrechnung_buchhaltung_auto/lohnverrechnung/sozialversicherungs_beitragswerte/index_ger.html</t>
  </si>
  <si>
    <t>2026: DG laufend 20,98 %, Wien 21,23 %, Sonderzahlungen 20,48 %.</t>
  </si>
</sst>
</file>

<file path=xl/styles.xml><?xml version="1.0" encoding="utf-8"?>
<styleSheet xmlns="http://schemas.openxmlformats.org/spreadsheetml/2006/main">
  <numFmts count="3">
    <numFmt numFmtId="164" formatCode="0.00"/>
    <numFmt numFmtId="165" formatCode="#,##0.00 &quot;€&quot;"/>
    <numFmt numFmtId="166" formatCode="0.00%"/>
  </numFmts>
  <fonts count="5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8374A"/>
        <bgColor indexed="64"/>
      </patternFill>
    </fill>
    <fill>
      <patternFill patternType="solid">
        <fgColor rgb="FF087E8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D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wrapText="1"/>
    </xf>
    <xf numFmtId="0" fontId="0" fillId="4" borderId="1" xfId="0" applyFill="1" applyBorder="1"/>
    <xf numFmtId="164" fontId="0" fillId="4" borderId="1" xfId="0" applyNumberFormat="1" applyFill="1" applyBorder="1"/>
    <xf numFmtId="165" fontId="0" fillId="0" borderId="1" xfId="0" applyNumberFormat="1" applyBorder="1"/>
    <xf numFmtId="164" fontId="0" fillId="0" borderId="1" xfId="0" applyNumberFormat="1" applyBorder="1"/>
    <xf numFmtId="165" fontId="3" fillId="5" borderId="1" xfId="0" applyNumberFormat="1" applyFont="1" applyFill="1" applyBorder="1"/>
    <xf numFmtId="166" fontId="0" fillId="4" borderId="1" xfId="0" applyNumberFormat="1" applyFill="1" applyBorder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ko.at/lohnverrechnung/lohnverrechnung-abrechnung-dienstnehmer" TargetMode="External"/><Relationship Id="rId2" Type="http://schemas.openxmlformats.org/officeDocument/2006/relationships/hyperlink" Target="https://www.sozialversicherung.at/cdscontent/load?contentid=10008.806858" TargetMode="External"/><Relationship Id="rId3" Type="http://schemas.openxmlformats.org/officeDocument/2006/relationships/hyperlink" Target="https://lesen.lexisnexis.at/static/pdf/Lohn-und-Gehaltsnebenkosten-2026.pdf" TargetMode="External"/><Relationship Id="rId4" Type="http://schemas.openxmlformats.org/officeDocument/2006/relationships/hyperlink" Target="https://www.lbg.at/servicecenter/dienstvertrag_lohnverrechnung_buchhaltung_auto/lohnverrechnung/sozialversicherungs_beitragswerte/index_g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17"/>
  <sheetViews>
    <sheetView tabSelected="1" workbookViewId="0"/>
  </sheetViews>
  <sheetFormatPr defaultRowHeight="15"/>
  <cols>
    <col min="1" max="1" width="4.7109375" customWidth="1"/>
    <col min="2" max="2" width="110.7109375" customWidth="1"/>
  </cols>
  <sheetData>
    <row r="2" spans="2:2">
      <c r="B2" s="1" t="s">
        <v>0</v>
      </c>
    </row>
    <row r="5" spans="2:2" ht="47" customHeight="1">
      <c r="B5" s="2" t="s">
        <v>1</v>
      </c>
    </row>
    <row r="6" spans="2:2" ht="47" customHeight="1">
      <c r="B6" s="2" t="s">
        <v>2</v>
      </c>
    </row>
    <row r="7" spans="2:2" ht="47" customHeight="1">
      <c r="B7" s="2" t="s">
        <v>3</v>
      </c>
    </row>
    <row r="8" spans="2:2" ht="47" customHeight="1">
      <c r="B8" s="2" t="s">
        <v>4</v>
      </c>
    </row>
    <row r="9" spans="2:2" ht="47" customHeight="1">
      <c r="B9" s="2" t="s">
        <v>5</v>
      </c>
    </row>
    <row r="10" spans="2:2" ht="47" customHeight="1">
      <c r="B10" s="2" t="s">
        <v>6</v>
      </c>
    </row>
    <row r="11" spans="2:2" ht="47" customHeight="1">
      <c r="B11" s="2" t="s">
        <v>7</v>
      </c>
    </row>
    <row r="12" spans="2:2" ht="47" customHeight="1">
      <c r="B12" s="2" t="s">
        <v>8</v>
      </c>
    </row>
    <row r="13" spans="2:2" ht="47" customHeight="1">
      <c r="B13" s="2" t="s">
        <v>9</v>
      </c>
    </row>
    <row r="14" spans="2:2" ht="47" customHeight="1">
      <c r="B14" s="2" t="s">
        <v>10</v>
      </c>
    </row>
    <row r="15" spans="2:2" ht="47" customHeight="1">
      <c r="B15" s="2" t="s">
        <v>11</v>
      </c>
    </row>
    <row r="16" spans="2:2" ht="47" customHeight="1">
      <c r="B16" s="2" t="s">
        <v>12</v>
      </c>
    </row>
    <row r="17" spans="2:2" ht="47" customHeight="1">
      <c r="B17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7.7109375" customWidth="1"/>
    <col min="2" max="15" width="19.7109375" customWidth="1"/>
    <col min="16" max="16" width="49.7109375" customWidth="1"/>
  </cols>
  <sheetData>
    <row r="1" spans="1:16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16" ht="60" customHeight="1">
      <c r="A4" s="3" t="s">
        <v>42</v>
      </c>
      <c r="B4" s="3" t="s">
        <v>43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48</v>
      </c>
      <c r="H4" s="3" t="s">
        <v>49</v>
      </c>
      <c r="I4" s="3" t="s">
        <v>50</v>
      </c>
      <c r="J4" s="3" t="s">
        <v>51</v>
      </c>
      <c r="K4" s="3" t="s">
        <v>52</v>
      </c>
      <c r="L4" s="3" t="s">
        <v>53</v>
      </c>
      <c r="M4" s="3" t="s">
        <v>54</v>
      </c>
      <c r="N4" s="3" t="s">
        <v>55</v>
      </c>
      <c r="O4" s="3" t="s">
        <v>56</v>
      </c>
      <c r="P4" s="3" t="s">
        <v>57</v>
      </c>
    </row>
    <row r="5" spans="1:16">
      <c r="A5" s="4" t="s">
        <v>58</v>
      </c>
      <c r="B5" s="5">
        <v>3000</v>
      </c>
      <c r="C5" s="5">
        <v>40</v>
      </c>
      <c r="D5" s="5">
        <v>2</v>
      </c>
      <c r="E5" s="5">
        <v>53</v>
      </c>
      <c r="F5" s="6">
        <f>IF(AND(ISNUMBER(B5),B5&gt;Parameter!$B$12,ISNUMBER(C5),C5&gt;0,ISNUMBER(D5),D5&gt;=0,D5&lt;=2,ISNUMBER(E5),E5&gt;=0,E5&lt;=53),MIN(B5,Parameter!$B$10)*Parameter!$B$18,"")</f>
        <v>629.4</v>
      </c>
      <c r="G5" s="6">
        <f>IF(AND(ISNUMBER(B5),B5&gt;Parameter!$B$12,ISNUMBER(C5),C5&gt;0,ISNUMBER(D5),D5&gt;=0,D5&lt;=2,ISNUMBER(E5),E5&gt;=0,E5&lt;=53),B5*(Parameter!$B$7+Parameter!$B$8+Parameter!$B$9+Parameter!$B$17),"")</f>
        <v>256.8</v>
      </c>
      <c r="H5" s="6">
        <f>IF(AND(ISNUMBER(B5),B5&gt;Parameter!$B$12,ISNUMBER(C5),C5&gt;0,ISNUMBER(D5),D5&gt;=0,D5&lt;=2,ISNUMBER(E5),E5&gt;=0,E5&lt;=53),B5+F5+G5,"")</f>
        <v>3886.2</v>
      </c>
      <c r="I5" s="6">
        <f>IF(AND(ISNUMBER(B5),B5&gt;Parameter!$B$12,ISNUMBER(C5),C5&gt;0,ISNUMBER(D5),D5&gt;=0,D5&lt;=2,ISNUMBER(E5),E5&gt;=0,E5&lt;=53),B5*(12+D5),"")</f>
        <v>42000</v>
      </c>
      <c r="J5" s="6">
        <f>IF(AND(ISNUMBER(B5),B5&gt;Parameter!$B$12,ISNUMBER(C5),C5&gt;0,ISNUMBER(D5),D5&gt;=0,D5&lt;=2,ISNUMBER(E5),E5&gt;=0,E5&lt;=53),F5*12+MIN(B5*D5,Parameter!$B$11)*Parameter!$B$6,"")</f>
        <v>8781.599999999999</v>
      </c>
      <c r="K5" s="6">
        <f>IF(AND(ISNUMBER(B5),B5&gt;Parameter!$B$12,ISNUMBER(C5),C5&gt;0,ISNUMBER(D5),D5&gt;=0,D5&lt;=2,ISNUMBER(E5),E5&gt;=0,E5&lt;=53),I5*(Parameter!$B$7+Parameter!$B$8+Parameter!$B$9+Parameter!$B$17)+IF(Parameter!$B$3="Wien",E5*Parameter!$B$14,0),"")</f>
        <v>3595.2</v>
      </c>
      <c r="L5" s="6">
        <f>IF(AND(ISNUMBER(B5),B5&gt;Parameter!$B$12,ISNUMBER(C5),C5&gt;0,ISNUMBER(D5),D5&gt;=0,D5&lt;=2,ISNUMBER(E5),E5&gt;=0,E5&lt;=53),I5+J5+K5,"")</f>
        <v>54376.799999999996</v>
      </c>
      <c r="M5" s="6">
        <f>IF(AND(ISNUMBER(B5),B5&gt;Parameter!$B$12,ISNUMBER(C5),C5&gt;0,ISNUMBER(D5),D5&gt;=0,D5&lt;=2,ISNUMBER(E5),E5&gt;=0,E5&lt;=53),L5/12,"")</f>
        <v>4531.4</v>
      </c>
      <c r="N5" s="7">
        <f>IF(AND(ISNUMBER(B5),B5&gt;Parameter!$B$12,ISNUMBER(C5),C5&gt;0,ISNUMBER(D5),D5&gt;=0,D5&lt;=2,ISNUMBER(E5),E5&gt;=0,E5&lt;=53),C5*Parameter!$B$13,"")</f>
        <v>2080</v>
      </c>
      <c r="O5" s="6">
        <f>IF(AND(ISNUMBER(B5),B5&gt;Parameter!$B$12,ISNUMBER(C5),C5&gt;0,ISNUMBER(D5),D5&gt;=0,D5&lt;=2,ISNUMBER(E5),E5&gt;=0,E5&lt;=53),L5/N5,"")</f>
        <v>26.142692307692304</v>
      </c>
      <c r="P5" s="2" t="str">
        <f>IF(B5="","",IF(NOT(AND(ISNUMBER(B5),B5&gt;Parameter!$B$12,ISNUMBER(C5),C5&gt;0,ISNUMBER(D5),D5&gt;=0,D5&lt;=2,ISNUMBER(E5),E5&gt;=0,E5&lt;=53)),"NICHT BERECHNET: Eingaben / Geringfügigkeit prüfen",IF(B5&lt;=1460,"Freibeträge auf Unternehmensebene prüfen","Standardfall – Annahmen siehe Anleitung")))</f>
        <v>Standardfall – Annahmen siehe Anleitung</v>
      </c>
    </row>
    <row r="6" spans="1:16">
      <c r="A6" s="4"/>
      <c r="B6" s="5"/>
      <c r="C6" s="5"/>
      <c r="D6" s="5">
        <v>2</v>
      </c>
      <c r="E6" s="5">
        <v>53</v>
      </c>
      <c r="F6" s="6">
        <f>IF(AND(ISNUMBER(B6),B6&gt;Parameter!$B$12,ISNUMBER(C6),C6&gt;0,ISNUMBER(D6),D6&gt;=0,D6&lt;=2,ISNUMBER(E6),E6&gt;=0,E6&lt;=53),MIN(B6,Parameter!$B$10)*Parameter!$B$18,"")</f>
        <v/>
      </c>
      <c r="G6" s="6">
        <f>IF(AND(ISNUMBER(B6),B6&gt;Parameter!$B$12,ISNUMBER(C6),C6&gt;0,ISNUMBER(D6),D6&gt;=0,D6&lt;=2,ISNUMBER(E6),E6&gt;=0,E6&lt;=53),B6*(Parameter!$B$7+Parameter!$B$8+Parameter!$B$9+Parameter!$B$17),"")</f>
        <v/>
      </c>
      <c r="H6" s="6">
        <f>IF(AND(ISNUMBER(B6),B6&gt;Parameter!$B$12,ISNUMBER(C6),C6&gt;0,ISNUMBER(D6),D6&gt;=0,D6&lt;=2,ISNUMBER(E6),E6&gt;=0,E6&lt;=53),B6+F6+G6,"")</f>
        <v/>
      </c>
      <c r="I6" s="6">
        <f>IF(AND(ISNUMBER(B6),B6&gt;Parameter!$B$12,ISNUMBER(C6),C6&gt;0,ISNUMBER(D6),D6&gt;=0,D6&lt;=2,ISNUMBER(E6),E6&gt;=0,E6&lt;=53),B6*(12+D6),"")</f>
        <v/>
      </c>
      <c r="J6" s="6">
        <f>IF(AND(ISNUMBER(B6),B6&gt;Parameter!$B$12,ISNUMBER(C6),C6&gt;0,ISNUMBER(D6),D6&gt;=0,D6&lt;=2,ISNUMBER(E6),E6&gt;=0,E6&lt;=53),F6*12+MIN(B6*D6,Parameter!$B$11)*Parameter!$B$6,"")</f>
        <v/>
      </c>
      <c r="K6" s="6">
        <f>IF(AND(ISNUMBER(B6),B6&gt;Parameter!$B$12,ISNUMBER(C6),C6&gt;0,ISNUMBER(D6),D6&gt;=0,D6&lt;=2,ISNUMBER(E6),E6&gt;=0,E6&lt;=53),I6*(Parameter!$B$7+Parameter!$B$8+Parameter!$B$9+Parameter!$B$17)+IF(Parameter!$B$3="Wien",E6*Parameter!$B$14,0),"")</f>
        <v/>
      </c>
      <c r="L6" s="6">
        <f>IF(AND(ISNUMBER(B6),B6&gt;Parameter!$B$12,ISNUMBER(C6),C6&gt;0,ISNUMBER(D6),D6&gt;=0,D6&lt;=2,ISNUMBER(E6),E6&gt;=0,E6&lt;=53),I6+J6+K6,"")</f>
        <v/>
      </c>
      <c r="M6" s="6">
        <f>IF(AND(ISNUMBER(B6),B6&gt;Parameter!$B$12,ISNUMBER(C6),C6&gt;0,ISNUMBER(D6),D6&gt;=0,D6&lt;=2,ISNUMBER(E6),E6&gt;=0,E6&lt;=53),L6/12,"")</f>
        <v/>
      </c>
      <c r="N6" s="7">
        <f>IF(AND(ISNUMBER(B6),B6&gt;Parameter!$B$12,ISNUMBER(C6),C6&gt;0,ISNUMBER(D6),D6&gt;=0,D6&lt;=2,ISNUMBER(E6),E6&gt;=0,E6&lt;=53),C6*Parameter!$B$13,"")</f>
        <v/>
      </c>
      <c r="O6" s="6">
        <f>IF(AND(ISNUMBER(B6),B6&gt;Parameter!$B$12,ISNUMBER(C6),C6&gt;0,ISNUMBER(D6),D6&gt;=0,D6&lt;=2,ISNUMBER(E6),E6&gt;=0,E6&lt;=53),L6/N6,"")</f>
        <v/>
      </c>
      <c r="P6" s="2">
        <f>IF(B6="","",IF(NOT(AND(ISNUMBER(B6),B6&gt;Parameter!$B$12,ISNUMBER(C6),C6&gt;0,ISNUMBER(D6),D6&gt;=0,D6&lt;=2,ISNUMBER(E6),E6&gt;=0,E6&lt;=53)),"NICHT BERECHNET: Eingaben / Geringfügigkeit prüfen",IF(B6&lt;=1460,"Freibeträge auf Unternehmensebene prüfen","Standardfall – Annahmen siehe Anleitung")))</f>
        <v/>
      </c>
    </row>
    <row r="7" spans="1:16">
      <c r="A7" s="4"/>
      <c r="B7" s="5"/>
      <c r="C7" s="5"/>
      <c r="D7" s="5">
        <v>2</v>
      </c>
      <c r="E7" s="5">
        <v>53</v>
      </c>
      <c r="F7" s="6">
        <f>IF(AND(ISNUMBER(B7),B7&gt;Parameter!$B$12,ISNUMBER(C7),C7&gt;0,ISNUMBER(D7),D7&gt;=0,D7&lt;=2,ISNUMBER(E7),E7&gt;=0,E7&lt;=53),MIN(B7,Parameter!$B$10)*Parameter!$B$18,"")</f>
        <v/>
      </c>
      <c r="G7" s="6">
        <f>IF(AND(ISNUMBER(B7),B7&gt;Parameter!$B$12,ISNUMBER(C7),C7&gt;0,ISNUMBER(D7),D7&gt;=0,D7&lt;=2,ISNUMBER(E7),E7&gt;=0,E7&lt;=53),B7*(Parameter!$B$7+Parameter!$B$8+Parameter!$B$9+Parameter!$B$17),"")</f>
        <v/>
      </c>
      <c r="H7" s="6">
        <f>IF(AND(ISNUMBER(B7),B7&gt;Parameter!$B$12,ISNUMBER(C7),C7&gt;0,ISNUMBER(D7),D7&gt;=0,D7&lt;=2,ISNUMBER(E7),E7&gt;=0,E7&lt;=53),B7+F7+G7,"")</f>
        <v/>
      </c>
      <c r="I7" s="6">
        <f>IF(AND(ISNUMBER(B7),B7&gt;Parameter!$B$12,ISNUMBER(C7),C7&gt;0,ISNUMBER(D7),D7&gt;=0,D7&lt;=2,ISNUMBER(E7),E7&gt;=0,E7&lt;=53),B7*(12+D7),"")</f>
        <v/>
      </c>
      <c r="J7" s="6">
        <f>IF(AND(ISNUMBER(B7),B7&gt;Parameter!$B$12,ISNUMBER(C7),C7&gt;0,ISNUMBER(D7),D7&gt;=0,D7&lt;=2,ISNUMBER(E7),E7&gt;=0,E7&lt;=53),F7*12+MIN(B7*D7,Parameter!$B$11)*Parameter!$B$6,"")</f>
        <v/>
      </c>
      <c r="K7" s="6">
        <f>IF(AND(ISNUMBER(B7),B7&gt;Parameter!$B$12,ISNUMBER(C7),C7&gt;0,ISNUMBER(D7),D7&gt;=0,D7&lt;=2,ISNUMBER(E7),E7&gt;=0,E7&lt;=53),I7*(Parameter!$B$7+Parameter!$B$8+Parameter!$B$9+Parameter!$B$17)+IF(Parameter!$B$3="Wien",E7*Parameter!$B$14,0),"")</f>
        <v/>
      </c>
      <c r="L7" s="6">
        <f>IF(AND(ISNUMBER(B7),B7&gt;Parameter!$B$12,ISNUMBER(C7),C7&gt;0,ISNUMBER(D7),D7&gt;=0,D7&lt;=2,ISNUMBER(E7),E7&gt;=0,E7&lt;=53),I7+J7+K7,"")</f>
        <v/>
      </c>
      <c r="M7" s="6">
        <f>IF(AND(ISNUMBER(B7),B7&gt;Parameter!$B$12,ISNUMBER(C7),C7&gt;0,ISNUMBER(D7),D7&gt;=0,D7&lt;=2,ISNUMBER(E7),E7&gt;=0,E7&lt;=53),L7/12,"")</f>
        <v/>
      </c>
      <c r="N7" s="7">
        <f>IF(AND(ISNUMBER(B7),B7&gt;Parameter!$B$12,ISNUMBER(C7),C7&gt;0,ISNUMBER(D7),D7&gt;=0,D7&lt;=2,ISNUMBER(E7),E7&gt;=0,E7&lt;=53),C7*Parameter!$B$13,"")</f>
        <v/>
      </c>
      <c r="O7" s="6">
        <f>IF(AND(ISNUMBER(B7),B7&gt;Parameter!$B$12,ISNUMBER(C7),C7&gt;0,ISNUMBER(D7),D7&gt;=0,D7&lt;=2,ISNUMBER(E7),E7&gt;=0,E7&lt;=53),L7/N7,"")</f>
        <v/>
      </c>
      <c r="P7" s="2">
        <f>IF(B7="","",IF(NOT(AND(ISNUMBER(B7),B7&gt;Parameter!$B$12,ISNUMBER(C7),C7&gt;0,ISNUMBER(D7),D7&gt;=0,D7&lt;=2,ISNUMBER(E7),E7&gt;=0,E7&lt;=53)),"NICHT BERECHNET: Eingaben / Geringfügigkeit prüfen",IF(B7&lt;=1460,"Freibeträge auf Unternehmensebene prüfen","Standardfall – Annahmen siehe Anleitung")))</f>
        <v/>
      </c>
    </row>
    <row r="8" spans="1:16">
      <c r="A8" s="4"/>
      <c r="B8" s="5"/>
      <c r="C8" s="5"/>
      <c r="D8" s="5">
        <v>2</v>
      </c>
      <c r="E8" s="5">
        <v>53</v>
      </c>
      <c r="F8" s="6">
        <f>IF(AND(ISNUMBER(B8),B8&gt;Parameter!$B$12,ISNUMBER(C8),C8&gt;0,ISNUMBER(D8),D8&gt;=0,D8&lt;=2,ISNUMBER(E8),E8&gt;=0,E8&lt;=53),MIN(B8,Parameter!$B$10)*Parameter!$B$18,"")</f>
        <v/>
      </c>
      <c r="G8" s="6">
        <f>IF(AND(ISNUMBER(B8),B8&gt;Parameter!$B$12,ISNUMBER(C8),C8&gt;0,ISNUMBER(D8),D8&gt;=0,D8&lt;=2,ISNUMBER(E8),E8&gt;=0,E8&lt;=53),B8*(Parameter!$B$7+Parameter!$B$8+Parameter!$B$9+Parameter!$B$17),"")</f>
        <v/>
      </c>
      <c r="H8" s="6">
        <f>IF(AND(ISNUMBER(B8),B8&gt;Parameter!$B$12,ISNUMBER(C8),C8&gt;0,ISNUMBER(D8),D8&gt;=0,D8&lt;=2,ISNUMBER(E8),E8&gt;=0,E8&lt;=53),B8+F8+G8,"")</f>
        <v/>
      </c>
      <c r="I8" s="6">
        <f>IF(AND(ISNUMBER(B8),B8&gt;Parameter!$B$12,ISNUMBER(C8),C8&gt;0,ISNUMBER(D8),D8&gt;=0,D8&lt;=2,ISNUMBER(E8),E8&gt;=0,E8&lt;=53),B8*(12+D8),"")</f>
        <v/>
      </c>
      <c r="J8" s="6">
        <f>IF(AND(ISNUMBER(B8),B8&gt;Parameter!$B$12,ISNUMBER(C8),C8&gt;0,ISNUMBER(D8),D8&gt;=0,D8&lt;=2,ISNUMBER(E8),E8&gt;=0,E8&lt;=53),F8*12+MIN(B8*D8,Parameter!$B$11)*Parameter!$B$6,"")</f>
        <v/>
      </c>
      <c r="K8" s="6">
        <f>IF(AND(ISNUMBER(B8),B8&gt;Parameter!$B$12,ISNUMBER(C8),C8&gt;0,ISNUMBER(D8),D8&gt;=0,D8&lt;=2,ISNUMBER(E8),E8&gt;=0,E8&lt;=53),I8*(Parameter!$B$7+Parameter!$B$8+Parameter!$B$9+Parameter!$B$17)+IF(Parameter!$B$3="Wien",E8*Parameter!$B$14,0),"")</f>
        <v/>
      </c>
      <c r="L8" s="6">
        <f>IF(AND(ISNUMBER(B8),B8&gt;Parameter!$B$12,ISNUMBER(C8),C8&gt;0,ISNUMBER(D8),D8&gt;=0,D8&lt;=2,ISNUMBER(E8),E8&gt;=0,E8&lt;=53),I8+J8+K8,"")</f>
        <v/>
      </c>
      <c r="M8" s="6">
        <f>IF(AND(ISNUMBER(B8),B8&gt;Parameter!$B$12,ISNUMBER(C8),C8&gt;0,ISNUMBER(D8),D8&gt;=0,D8&lt;=2,ISNUMBER(E8),E8&gt;=0,E8&lt;=53),L8/12,"")</f>
        <v/>
      </c>
      <c r="N8" s="7">
        <f>IF(AND(ISNUMBER(B8),B8&gt;Parameter!$B$12,ISNUMBER(C8),C8&gt;0,ISNUMBER(D8),D8&gt;=0,D8&lt;=2,ISNUMBER(E8),E8&gt;=0,E8&lt;=53),C8*Parameter!$B$13,"")</f>
        <v/>
      </c>
      <c r="O8" s="6">
        <f>IF(AND(ISNUMBER(B8),B8&gt;Parameter!$B$12,ISNUMBER(C8),C8&gt;0,ISNUMBER(D8),D8&gt;=0,D8&lt;=2,ISNUMBER(E8),E8&gt;=0,E8&lt;=53),L8/N8,"")</f>
        <v/>
      </c>
      <c r="P8" s="2">
        <f>IF(B8="","",IF(NOT(AND(ISNUMBER(B8),B8&gt;Parameter!$B$12,ISNUMBER(C8),C8&gt;0,ISNUMBER(D8),D8&gt;=0,D8&lt;=2,ISNUMBER(E8),E8&gt;=0,E8&lt;=53)),"NICHT BERECHNET: Eingaben / Geringfügigkeit prüfen",IF(B8&lt;=1460,"Freibeträge auf Unternehmensebene prüfen","Standardfall – Annahmen siehe Anleitung")))</f>
        <v/>
      </c>
    </row>
    <row r="9" spans="1:16">
      <c r="A9" s="4"/>
      <c r="B9" s="5"/>
      <c r="C9" s="5"/>
      <c r="D9" s="5">
        <v>2</v>
      </c>
      <c r="E9" s="5">
        <v>53</v>
      </c>
      <c r="F9" s="6">
        <f>IF(AND(ISNUMBER(B9),B9&gt;Parameter!$B$12,ISNUMBER(C9),C9&gt;0,ISNUMBER(D9),D9&gt;=0,D9&lt;=2,ISNUMBER(E9),E9&gt;=0,E9&lt;=53),MIN(B9,Parameter!$B$10)*Parameter!$B$18,"")</f>
        <v/>
      </c>
      <c r="G9" s="6">
        <f>IF(AND(ISNUMBER(B9),B9&gt;Parameter!$B$12,ISNUMBER(C9),C9&gt;0,ISNUMBER(D9),D9&gt;=0,D9&lt;=2,ISNUMBER(E9),E9&gt;=0,E9&lt;=53),B9*(Parameter!$B$7+Parameter!$B$8+Parameter!$B$9+Parameter!$B$17),"")</f>
        <v/>
      </c>
      <c r="H9" s="6">
        <f>IF(AND(ISNUMBER(B9),B9&gt;Parameter!$B$12,ISNUMBER(C9),C9&gt;0,ISNUMBER(D9),D9&gt;=0,D9&lt;=2,ISNUMBER(E9),E9&gt;=0,E9&lt;=53),B9+F9+G9,"")</f>
        <v/>
      </c>
      <c r="I9" s="6">
        <f>IF(AND(ISNUMBER(B9),B9&gt;Parameter!$B$12,ISNUMBER(C9),C9&gt;0,ISNUMBER(D9),D9&gt;=0,D9&lt;=2,ISNUMBER(E9),E9&gt;=0,E9&lt;=53),B9*(12+D9),"")</f>
        <v/>
      </c>
      <c r="J9" s="6">
        <f>IF(AND(ISNUMBER(B9),B9&gt;Parameter!$B$12,ISNUMBER(C9),C9&gt;0,ISNUMBER(D9),D9&gt;=0,D9&lt;=2,ISNUMBER(E9),E9&gt;=0,E9&lt;=53),F9*12+MIN(B9*D9,Parameter!$B$11)*Parameter!$B$6,"")</f>
        <v/>
      </c>
      <c r="K9" s="6">
        <f>IF(AND(ISNUMBER(B9),B9&gt;Parameter!$B$12,ISNUMBER(C9),C9&gt;0,ISNUMBER(D9),D9&gt;=0,D9&lt;=2,ISNUMBER(E9),E9&gt;=0,E9&lt;=53),I9*(Parameter!$B$7+Parameter!$B$8+Parameter!$B$9+Parameter!$B$17)+IF(Parameter!$B$3="Wien",E9*Parameter!$B$14,0),"")</f>
        <v/>
      </c>
      <c r="L9" s="6">
        <f>IF(AND(ISNUMBER(B9),B9&gt;Parameter!$B$12,ISNUMBER(C9),C9&gt;0,ISNUMBER(D9),D9&gt;=0,D9&lt;=2,ISNUMBER(E9),E9&gt;=0,E9&lt;=53),I9+J9+K9,"")</f>
        <v/>
      </c>
      <c r="M9" s="6">
        <f>IF(AND(ISNUMBER(B9),B9&gt;Parameter!$B$12,ISNUMBER(C9),C9&gt;0,ISNUMBER(D9),D9&gt;=0,D9&lt;=2,ISNUMBER(E9),E9&gt;=0,E9&lt;=53),L9/12,"")</f>
        <v/>
      </c>
      <c r="N9" s="7">
        <f>IF(AND(ISNUMBER(B9),B9&gt;Parameter!$B$12,ISNUMBER(C9),C9&gt;0,ISNUMBER(D9),D9&gt;=0,D9&lt;=2,ISNUMBER(E9),E9&gt;=0,E9&lt;=53),C9*Parameter!$B$13,"")</f>
        <v/>
      </c>
      <c r="O9" s="6">
        <f>IF(AND(ISNUMBER(B9),B9&gt;Parameter!$B$12,ISNUMBER(C9),C9&gt;0,ISNUMBER(D9),D9&gt;=0,D9&lt;=2,ISNUMBER(E9),E9&gt;=0,E9&lt;=53),L9/N9,"")</f>
        <v/>
      </c>
      <c r="P9" s="2">
        <f>IF(B9="","",IF(NOT(AND(ISNUMBER(B9),B9&gt;Parameter!$B$12,ISNUMBER(C9),C9&gt;0,ISNUMBER(D9),D9&gt;=0,D9&lt;=2,ISNUMBER(E9),E9&gt;=0,E9&lt;=53)),"NICHT BERECHNET: Eingaben / Geringfügigkeit prüfen",IF(B9&lt;=1460,"Freibeträge auf Unternehmensebene prüfen","Standardfall – Annahmen siehe Anleitung")))</f>
        <v/>
      </c>
    </row>
    <row r="10" spans="1:16">
      <c r="A10" s="4"/>
      <c r="B10" s="5"/>
      <c r="C10" s="5"/>
      <c r="D10" s="5">
        <v>2</v>
      </c>
      <c r="E10" s="5">
        <v>53</v>
      </c>
      <c r="F10" s="6">
        <f>IF(AND(ISNUMBER(B10),B10&gt;Parameter!$B$12,ISNUMBER(C10),C10&gt;0,ISNUMBER(D10),D10&gt;=0,D10&lt;=2,ISNUMBER(E10),E10&gt;=0,E10&lt;=53),MIN(B10,Parameter!$B$10)*Parameter!$B$18,"")</f>
        <v/>
      </c>
      <c r="G10" s="6">
        <f>IF(AND(ISNUMBER(B10),B10&gt;Parameter!$B$12,ISNUMBER(C10),C10&gt;0,ISNUMBER(D10),D10&gt;=0,D10&lt;=2,ISNUMBER(E10),E10&gt;=0,E10&lt;=53),B10*(Parameter!$B$7+Parameter!$B$8+Parameter!$B$9+Parameter!$B$17),"")</f>
        <v/>
      </c>
      <c r="H10" s="6">
        <f>IF(AND(ISNUMBER(B10),B10&gt;Parameter!$B$12,ISNUMBER(C10),C10&gt;0,ISNUMBER(D10),D10&gt;=0,D10&lt;=2,ISNUMBER(E10),E10&gt;=0,E10&lt;=53),B10+F10+G10,"")</f>
        <v/>
      </c>
      <c r="I10" s="6">
        <f>IF(AND(ISNUMBER(B10),B10&gt;Parameter!$B$12,ISNUMBER(C10),C10&gt;0,ISNUMBER(D10),D10&gt;=0,D10&lt;=2,ISNUMBER(E10),E10&gt;=0,E10&lt;=53),B10*(12+D10),"")</f>
        <v/>
      </c>
      <c r="J10" s="6">
        <f>IF(AND(ISNUMBER(B10),B10&gt;Parameter!$B$12,ISNUMBER(C10),C10&gt;0,ISNUMBER(D10),D10&gt;=0,D10&lt;=2,ISNUMBER(E10),E10&gt;=0,E10&lt;=53),F10*12+MIN(B10*D10,Parameter!$B$11)*Parameter!$B$6,"")</f>
        <v/>
      </c>
      <c r="K10" s="6">
        <f>IF(AND(ISNUMBER(B10),B10&gt;Parameter!$B$12,ISNUMBER(C10),C10&gt;0,ISNUMBER(D10),D10&gt;=0,D10&lt;=2,ISNUMBER(E10),E10&gt;=0,E10&lt;=53),I10*(Parameter!$B$7+Parameter!$B$8+Parameter!$B$9+Parameter!$B$17)+IF(Parameter!$B$3="Wien",E10*Parameter!$B$14,0),"")</f>
        <v/>
      </c>
      <c r="L10" s="6">
        <f>IF(AND(ISNUMBER(B10),B10&gt;Parameter!$B$12,ISNUMBER(C10),C10&gt;0,ISNUMBER(D10),D10&gt;=0,D10&lt;=2,ISNUMBER(E10),E10&gt;=0,E10&lt;=53),I10+J10+K10,"")</f>
        <v/>
      </c>
      <c r="M10" s="6">
        <f>IF(AND(ISNUMBER(B10),B10&gt;Parameter!$B$12,ISNUMBER(C10),C10&gt;0,ISNUMBER(D10),D10&gt;=0,D10&lt;=2,ISNUMBER(E10),E10&gt;=0,E10&lt;=53),L10/12,"")</f>
        <v/>
      </c>
      <c r="N10" s="7">
        <f>IF(AND(ISNUMBER(B10),B10&gt;Parameter!$B$12,ISNUMBER(C10),C10&gt;0,ISNUMBER(D10),D10&gt;=0,D10&lt;=2,ISNUMBER(E10),E10&gt;=0,E10&lt;=53),C10*Parameter!$B$13,"")</f>
        <v/>
      </c>
      <c r="O10" s="6">
        <f>IF(AND(ISNUMBER(B10),B10&gt;Parameter!$B$12,ISNUMBER(C10),C10&gt;0,ISNUMBER(D10),D10&gt;=0,D10&lt;=2,ISNUMBER(E10),E10&gt;=0,E10&lt;=53),L10/N10,"")</f>
        <v/>
      </c>
      <c r="P10" s="2">
        <f>IF(B10="","",IF(NOT(AND(ISNUMBER(B10),B10&gt;Parameter!$B$12,ISNUMBER(C10),C10&gt;0,ISNUMBER(D10),D10&gt;=0,D10&lt;=2,ISNUMBER(E10),E10&gt;=0,E10&lt;=53)),"NICHT BERECHNET: Eingaben / Geringfügigkeit prüfen",IF(B10&lt;=1460,"Freibeträge auf Unternehmensebene prüfen","Standardfall – Annahmen siehe Anleitung")))</f>
        <v/>
      </c>
    </row>
    <row r="11" spans="1:16">
      <c r="A11" s="4"/>
      <c r="B11" s="5"/>
      <c r="C11" s="5"/>
      <c r="D11" s="5">
        <v>2</v>
      </c>
      <c r="E11" s="5">
        <v>53</v>
      </c>
      <c r="F11" s="6">
        <f>IF(AND(ISNUMBER(B11),B11&gt;Parameter!$B$12,ISNUMBER(C11),C11&gt;0,ISNUMBER(D11),D11&gt;=0,D11&lt;=2,ISNUMBER(E11),E11&gt;=0,E11&lt;=53),MIN(B11,Parameter!$B$10)*Parameter!$B$18,"")</f>
        <v/>
      </c>
      <c r="G11" s="6">
        <f>IF(AND(ISNUMBER(B11),B11&gt;Parameter!$B$12,ISNUMBER(C11),C11&gt;0,ISNUMBER(D11),D11&gt;=0,D11&lt;=2,ISNUMBER(E11),E11&gt;=0,E11&lt;=53),B11*(Parameter!$B$7+Parameter!$B$8+Parameter!$B$9+Parameter!$B$17),"")</f>
        <v/>
      </c>
      <c r="H11" s="6">
        <f>IF(AND(ISNUMBER(B11),B11&gt;Parameter!$B$12,ISNUMBER(C11),C11&gt;0,ISNUMBER(D11),D11&gt;=0,D11&lt;=2,ISNUMBER(E11),E11&gt;=0,E11&lt;=53),B11+F11+G11,"")</f>
        <v/>
      </c>
      <c r="I11" s="6">
        <f>IF(AND(ISNUMBER(B11),B11&gt;Parameter!$B$12,ISNUMBER(C11),C11&gt;0,ISNUMBER(D11),D11&gt;=0,D11&lt;=2,ISNUMBER(E11),E11&gt;=0,E11&lt;=53),B11*(12+D11),"")</f>
        <v/>
      </c>
      <c r="J11" s="6">
        <f>IF(AND(ISNUMBER(B11),B11&gt;Parameter!$B$12,ISNUMBER(C11),C11&gt;0,ISNUMBER(D11),D11&gt;=0,D11&lt;=2,ISNUMBER(E11),E11&gt;=0,E11&lt;=53),F11*12+MIN(B11*D11,Parameter!$B$11)*Parameter!$B$6,"")</f>
        <v/>
      </c>
      <c r="K11" s="6">
        <f>IF(AND(ISNUMBER(B11),B11&gt;Parameter!$B$12,ISNUMBER(C11),C11&gt;0,ISNUMBER(D11),D11&gt;=0,D11&lt;=2,ISNUMBER(E11),E11&gt;=0,E11&lt;=53),I11*(Parameter!$B$7+Parameter!$B$8+Parameter!$B$9+Parameter!$B$17)+IF(Parameter!$B$3="Wien",E11*Parameter!$B$14,0),"")</f>
        <v/>
      </c>
      <c r="L11" s="6">
        <f>IF(AND(ISNUMBER(B11),B11&gt;Parameter!$B$12,ISNUMBER(C11),C11&gt;0,ISNUMBER(D11),D11&gt;=0,D11&lt;=2,ISNUMBER(E11),E11&gt;=0,E11&lt;=53),I11+J11+K11,"")</f>
        <v/>
      </c>
      <c r="M11" s="6">
        <f>IF(AND(ISNUMBER(B11),B11&gt;Parameter!$B$12,ISNUMBER(C11),C11&gt;0,ISNUMBER(D11),D11&gt;=0,D11&lt;=2,ISNUMBER(E11),E11&gt;=0,E11&lt;=53),L11/12,"")</f>
        <v/>
      </c>
      <c r="N11" s="7">
        <f>IF(AND(ISNUMBER(B11),B11&gt;Parameter!$B$12,ISNUMBER(C11),C11&gt;0,ISNUMBER(D11),D11&gt;=0,D11&lt;=2,ISNUMBER(E11),E11&gt;=0,E11&lt;=53),C11*Parameter!$B$13,"")</f>
        <v/>
      </c>
      <c r="O11" s="6">
        <f>IF(AND(ISNUMBER(B11),B11&gt;Parameter!$B$12,ISNUMBER(C11),C11&gt;0,ISNUMBER(D11),D11&gt;=0,D11&lt;=2,ISNUMBER(E11),E11&gt;=0,E11&lt;=53),L11/N11,"")</f>
        <v/>
      </c>
      <c r="P11" s="2">
        <f>IF(B11="","",IF(NOT(AND(ISNUMBER(B11),B11&gt;Parameter!$B$12,ISNUMBER(C11),C11&gt;0,ISNUMBER(D11),D11&gt;=0,D11&lt;=2,ISNUMBER(E11),E11&gt;=0,E11&lt;=53)),"NICHT BERECHNET: Eingaben / Geringfügigkeit prüfen",IF(B11&lt;=1460,"Freibeträge auf Unternehmensebene prüfen","Standardfall – Annahmen siehe Anleitung")))</f>
        <v/>
      </c>
    </row>
    <row r="12" spans="1:16">
      <c r="A12" s="4"/>
      <c r="B12" s="5"/>
      <c r="C12" s="5"/>
      <c r="D12" s="5">
        <v>2</v>
      </c>
      <c r="E12" s="5">
        <v>53</v>
      </c>
      <c r="F12" s="6">
        <f>IF(AND(ISNUMBER(B12),B12&gt;Parameter!$B$12,ISNUMBER(C12),C12&gt;0,ISNUMBER(D12),D12&gt;=0,D12&lt;=2,ISNUMBER(E12),E12&gt;=0,E12&lt;=53),MIN(B12,Parameter!$B$10)*Parameter!$B$18,"")</f>
        <v/>
      </c>
      <c r="G12" s="6">
        <f>IF(AND(ISNUMBER(B12),B12&gt;Parameter!$B$12,ISNUMBER(C12),C12&gt;0,ISNUMBER(D12),D12&gt;=0,D12&lt;=2,ISNUMBER(E12),E12&gt;=0,E12&lt;=53),B12*(Parameter!$B$7+Parameter!$B$8+Parameter!$B$9+Parameter!$B$17),"")</f>
        <v/>
      </c>
      <c r="H12" s="6">
        <f>IF(AND(ISNUMBER(B12),B12&gt;Parameter!$B$12,ISNUMBER(C12),C12&gt;0,ISNUMBER(D12),D12&gt;=0,D12&lt;=2,ISNUMBER(E12),E12&gt;=0,E12&lt;=53),B12+F12+G12,"")</f>
        <v/>
      </c>
      <c r="I12" s="6">
        <f>IF(AND(ISNUMBER(B12),B12&gt;Parameter!$B$12,ISNUMBER(C12),C12&gt;0,ISNUMBER(D12),D12&gt;=0,D12&lt;=2,ISNUMBER(E12),E12&gt;=0,E12&lt;=53),B12*(12+D12),"")</f>
        <v/>
      </c>
      <c r="J12" s="6">
        <f>IF(AND(ISNUMBER(B12),B12&gt;Parameter!$B$12,ISNUMBER(C12),C12&gt;0,ISNUMBER(D12),D12&gt;=0,D12&lt;=2,ISNUMBER(E12),E12&gt;=0,E12&lt;=53),F12*12+MIN(B12*D12,Parameter!$B$11)*Parameter!$B$6,"")</f>
        <v/>
      </c>
      <c r="K12" s="6">
        <f>IF(AND(ISNUMBER(B12),B12&gt;Parameter!$B$12,ISNUMBER(C12),C12&gt;0,ISNUMBER(D12),D12&gt;=0,D12&lt;=2,ISNUMBER(E12),E12&gt;=0,E12&lt;=53),I12*(Parameter!$B$7+Parameter!$B$8+Parameter!$B$9+Parameter!$B$17)+IF(Parameter!$B$3="Wien",E12*Parameter!$B$14,0),"")</f>
        <v/>
      </c>
      <c r="L12" s="6">
        <f>IF(AND(ISNUMBER(B12),B12&gt;Parameter!$B$12,ISNUMBER(C12),C12&gt;0,ISNUMBER(D12),D12&gt;=0,D12&lt;=2,ISNUMBER(E12),E12&gt;=0,E12&lt;=53),I12+J12+K12,"")</f>
        <v/>
      </c>
      <c r="M12" s="6">
        <f>IF(AND(ISNUMBER(B12),B12&gt;Parameter!$B$12,ISNUMBER(C12),C12&gt;0,ISNUMBER(D12),D12&gt;=0,D12&lt;=2,ISNUMBER(E12),E12&gt;=0,E12&lt;=53),L12/12,"")</f>
        <v/>
      </c>
      <c r="N12" s="7">
        <f>IF(AND(ISNUMBER(B12),B12&gt;Parameter!$B$12,ISNUMBER(C12),C12&gt;0,ISNUMBER(D12),D12&gt;=0,D12&lt;=2,ISNUMBER(E12),E12&gt;=0,E12&lt;=53),C12*Parameter!$B$13,"")</f>
        <v/>
      </c>
      <c r="O12" s="6">
        <f>IF(AND(ISNUMBER(B12),B12&gt;Parameter!$B$12,ISNUMBER(C12),C12&gt;0,ISNUMBER(D12),D12&gt;=0,D12&lt;=2,ISNUMBER(E12),E12&gt;=0,E12&lt;=53),L12/N12,"")</f>
        <v/>
      </c>
      <c r="P12" s="2">
        <f>IF(B12="","",IF(NOT(AND(ISNUMBER(B12),B12&gt;Parameter!$B$12,ISNUMBER(C12),C12&gt;0,ISNUMBER(D12),D12&gt;=0,D12&lt;=2,ISNUMBER(E12),E12&gt;=0,E12&lt;=53)),"NICHT BERECHNET: Eingaben / Geringfügigkeit prüfen",IF(B12&lt;=1460,"Freibeträge auf Unternehmensebene prüfen","Standardfall – Annahmen siehe Anleitung")))</f>
        <v/>
      </c>
    </row>
    <row r="13" spans="1:16">
      <c r="A13" s="4"/>
      <c r="B13" s="5"/>
      <c r="C13" s="5"/>
      <c r="D13" s="5">
        <v>2</v>
      </c>
      <c r="E13" s="5">
        <v>53</v>
      </c>
      <c r="F13" s="6">
        <f>IF(AND(ISNUMBER(B13),B13&gt;Parameter!$B$12,ISNUMBER(C13),C13&gt;0,ISNUMBER(D13),D13&gt;=0,D13&lt;=2,ISNUMBER(E13),E13&gt;=0,E13&lt;=53),MIN(B13,Parameter!$B$10)*Parameter!$B$18,"")</f>
        <v/>
      </c>
      <c r="G13" s="6">
        <f>IF(AND(ISNUMBER(B13),B13&gt;Parameter!$B$12,ISNUMBER(C13),C13&gt;0,ISNUMBER(D13),D13&gt;=0,D13&lt;=2,ISNUMBER(E13),E13&gt;=0,E13&lt;=53),B13*(Parameter!$B$7+Parameter!$B$8+Parameter!$B$9+Parameter!$B$17),"")</f>
        <v/>
      </c>
      <c r="H13" s="6">
        <f>IF(AND(ISNUMBER(B13),B13&gt;Parameter!$B$12,ISNUMBER(C13),C13&gt;0,ISNUMBER(D13),D13&gt;=0,D13&lt;=2,ISNUMBER(E13),E13&gt;=0,E13&lt;=53),B13+F13+G13,"")</f>
        <v/>
      </c>
      <c r="I13" s="6">
        <f>IF(AND(ISNUMBER(B13),B13&gt;Parameter!$B$12,ISNUMBER(C13),C13&gt;0,ISNUMBER(D13),D13&gt;=0,D13&lt;=2,ISNUMBER(E13),E13&gt;=0,E13&lt;=53),B13*(12+D13),"")</f>
        <v/>
      </c>
      <c r="J13" s="6">
        <f>IF(AND(ISNUMBER(B13),B13&gt;Parameter!$B$12,ISNUMBER(C13),C13&gt;0,ISNUMBER(D13),D13&gt;=0,D13&lt;=2,ISNUMBER(E13),E13&gt;=0,E13&lt;=53),F13*12+MIN(B13*D13,Parameter!$B$11)*Parameter!$B$6,"")</f>
        <v/>
      </c>
      <c r="K13" s="6">
        <f>IF(AND(ISNUMBER(B13),B13&gt;Parameter!$B$12,ISNUMBER(C13),C13&gt;0,ISNUMBER(D13),D13&gt;=0,D13&lt;=2,ISNUMBER(E13),E13&gt;=0,E13&lt;=53),I13*(Parameter!$B$7+Parameter!$B$8+Parameter!$B$9+Parameter!$B$17)+IF(Parameter!$B$3="Wien",E13*Parameter!$B$14,0),"")</f>
        <v/>
      </c>
      <c r="L13" s="6">
        <f>IF(AND(ISNUMBER(B13),B13&gt;Parameter!$B$12,ISNUMBER(C13),C13&gt;0,ISNUMBER(D13),D13&gt;=0,D13&lt;=2,ISNUMBER(E13),E13&gt;=0,E13&lt;=53),I13+J13+K13,"")</f>
        <v/>
      </c>
      <c r="M13" s="6">
        <f>IF(AND(ISNUMBER(B13),B13&gt;Parameter!$B$12,ISNUMBER(C13),C13&gt;0,ISNUMBER(D13),D13&gt;=0,D13&lt;=2,ISNUMBER(E13),E13&gt;=0,E13&lt;=53),L13/12,"")</f>
        <v/>
      </c>
      <c r="N13" s="7">
        <f>IF(AND(ISNUMBER(B13),B13&gt;Parameter!$B$12,ISNUMBER(C13),C13&gt;0,ISNUMBER(D13),D13&gt;=0,D13&lt;=2,ISNUMBER(E13),E13&gt;=0,E13&lt;=53),C13*Parameter!$B$13,"")</f>
        <v/>
      </c>
      <c r="O13" s="6">
        <f>IF(AND(ISNUMBER(B13),B13&gt;Parameter!$B$12,ISNUMBER(C13),C13&gt;0,ISNUMBER(D13),D13&gt;=0,D13&lt;=2,ISNUMBER(E13),E13&gt;=0,E13&lt;=53),L13/N13,"")</f>
        <v/>
      </c>
      <c r="P13" s="2">
        <f>IF(B13="","",IF(NOT(AND(ISNUMBER(B13),B13&gt;Parameter!$B$12,ISNUMBER(C13),C13&gt;0,ISNUMBER(D13),D13&gt;=0,D13&lt;=2,ISNUMBER(E13),E13&gt;=0,E13&lt;=53)),"NICHT BERECHNET: Eingaben / Geringfügigkeit prüfen",IF(B13&lt;=1460,"Freibeträge auf Unternehmensebene prüfen","Standardfall – Annahmen siehe Anleitung")))</f>
        <v/>
      </c>
    </row>
    <row r="14" spans="1:16">
      <c r="A14" s="4"/>
      <c r="B14" s="5"/>
      <c r="C14" s="5"/>
      <c r="D14" s="5">
        <v>2</v>
      </c>
      <c r="E14" s="5">
        <v>53</v>
      </c>
      <c r="F14" s="6">
        <f>IF(AND(ISNUMBER(B14),B14&gt;Parameter!$B$12,ISNUMBER(C14),C14&gt;0,ISNUMBER(D14),D14&gt;=0,D14&lt;=2,ISNUMBER(E14),E14&gt;=0,E14&lt;=53),MIN(B14,Parameter!$B$10)*Parameter!$B$18,"")</f>
        <v/>
      </c>
      <c r="G14" s="6">
        <f>IF(AND(ISNUMBER(B14),B14&gt;Parameter!$B$12,ISNUMBER(C14),C14&gt;0,ISNUMBER(D14),D14&gt;=0,D14&lt;=2,ISNUMBER(E14),E14&gt;=0,E14&lt;=53),B14*(Parameter!$B$7+Parameter!$B$8+Parameter!$B$9+Parameter!$B$17),"")</f>
        <v/>
      </c>
      <c r="H14" s="6">
        <f>IF(AND(ISNUMBER(B14),B14&gt;Parameter!$B$12,ISNUMBER(C14),C14&gt;0,ISNUMBER(D14),D14&gt;=0,D14&lt;=2,ISNUMBER(E14),E14&gt;=0,E14&lt;=53),B14+F14+G14,"")</f>
        <v/>
      </c>
      <c r="I14" s="6">
        <f>IF(AND(ISNUMBER(B14),B14&gt;Parameter!$B$12,ISNUMBER(C14),C14&gt;0,ISNUMBER(D14),D14&gt;=0,D14&lt;=2,ISNUMBER(E14),E14&gt;=0,E14&lt;=53),B14*(12+D14),"")</f>
        <v/>
      </c>
      <c r="J14" s="6">
        <f>IF(AND(ISNUMBER(B14),B14&gt;Parameter!$B$12,ISNUMBER(C14),C14&gt;0,ISNUMBER(D14),D14&gt;=0,D14&lt;=2,ISNUMBER(E14),E14&gt;=0,E14&lt;=53),F14*12+MIN(B14*D14,Parameter!$B$11)*Parameter!$B$6,"")</f>
        <v/>
      </c>
      <c r="K14" s="6">
        <f>IF(AND(ISNUMBER(B14),B14&gt;Parameter!$B$12,ISNUMBER(C14),C14&gt;0,ISNUMBER(D14),D14&gt;=0,D14&lt;=2,ISNUMBER(E14),E14&gt;=0,E14&lt;=53),I14*(Parameter!$B$7+Parameter!$B$8+Parameter!$B$9+Parameter!$B$17)+IF(Parameter!$B$3="Wien",E14*Parameter!$B$14,0),"")</f>
        <v/>
      </c>
      <c r="L14" s="6">
        <f>IF(AND(ISNUMBER(B14),B14&gt;Parameter!$B$12,ISNUMBER(C14),C14&gt;0,ISNUMBER(D14),D14&gt;=0,D14&lt;=2,ISNUMBER(E14),E14&gt;=0,E14&lt;=53),I14+J14+K14,"")</f>
        <v/>
      </c>
      <c r="M14" s="6">
        <f>IF(AND(ISNUMBER(B14),B14&gt;Parameter!$B$12,ISNUMBER(C14),C14&gt;0,ISNUMBER(D14),D14&gt;=0,D14&lt;=2,ISNUMBER(E14),E14&gt;=0,E14&lt;=53),L14/12,"")</f>
        <v/>
      </c>
      <c r="N14" s="7">
        <f>IF(AND(ISNUMBER(B14),B14&gt;Parameter!$B$12,ISNUMBER(C14),C14&gt;0,ISNUMBER(D14),D14&gt;=0,D14&lt;=2,ISNUMBER(E14),E14&gt;=0,E14&lt;=53),C14*Parameter!$B$13,"")</f>
        <v/>
      </c>
      <c r="O14" s="6">
        <f>IF(AND(ISNUMBER(B14),B14&gt;Parameter!$B$12,ISNUMBER(C14),C14&gt;0,ISNUMBER(D14),D14&gt;=0,D14&lt;=2,ISNUMBER(E14),E14&gt;=0,E14&lt;=53),L14/N14,"")</f>
        <v/>
      </c>
      <c r="P14" s="2">
        <f>IF(B14="","",IF(NOT(AND(ISNUMBER(B14),B14&gt;Parameter!$B$12,ISNUMBER(C14),C14&gt;0,ISNUMBER(D14),D14&gt;=0,D14&lt;=2,ISNUMBER(E14),E14&gt;=0,E14&lt;=53)),"NICHT BERECHNET: Eingaben / Geringfügigkeit prüfen",IF(B14&lt;=1460,"Freibeträge auf Unternehmensebene prüfen","Standardfall – Annahmen siehe Anleitung")))</f>
        <v/>
      </c>
    </row>
    <row r="15" spans="1:16">
      <c r="A15" s="4"/>
      <c r="B15" s="5"/>
      <c r="C15" s="5"/>
      <c r="D15" s="5">
        <v>2</v>
      </c>
      <c r="E15" s="5">
        <v>53</v>
      </c>
      <c r="F15" s="6">
        <f>IF(AND(ISNUMBER(B15),B15&gt;Parameter!$B$12,ISNUMBER(C15),C15&gt;0,ISNUMBER(D15),D15&gt;=0,D15&lt;=2,ISNUMBER(E15),E15&gt;=0,E15&lt;=53),MIN(B15,Parameter!$B$10)*Parameter!$B$18,"")</f>
        <v/>
      </c>
      <c r="G15" s="6">
        <f>IF(AND(ISNUMBER(B15),B15&gt;Parameter!$B$12,ISNUMBER(C15),C15&gt;0,ISNUMBER(D15),D15&gt;=0,D15&lt;=2,ISNUMBER(E15),E15&gt;=0,E15&lt;=53),B15*(Parameter!$B$7+Parameter!$B$8+Parameter!$B$9+Parameter!$B$17),"")</f>
        <v/>
      </c>
      <c r="H15" s="6">
        <f>IF(AND(ISNUMBER(B15),B15&gt;Parameter!$B$12,ISNUMBER(C15),C15&gt;0,ISNUMBER(D15),D15&gt;=0,D15&lt;=2,ISNUMBER(E15),E15&gt;=0,E15&lt;=53),B15+F15+G15,"")</f>
        <v/>
      </c>
      <c r="I15" s="6">
        <f>IF(AND(ISNUMBER(B15),B15&gt;Parameter!$B$12,ISNUMBER(C15),C15&gt;0,ISNUMBER(D15),D15&gt;=0,D15&lt;=2,ISNUMBER(E15),E15&gt;=0,E15&lt;=53),B15*(12+D15),"")</f>
        <v/>
      </c>
      <c r="J15" s="6">
        <f>IF(AND(ISNUMBER(B15),B15&gt;Parameter!$B$12,ISNUMBER(C15),C15&gt;0,ISNUMBER(D15),D15&gt;=0,D15&lt;=2,ISNUMBER(E15),E15&gt;=0,E15&lt;=53),F15*12+MIN(B15*D15,Parameter!$B$11)*Parameter!$B$6,"")</f>
        <v/>
      </c>
      <c r="K15" s="6">
        <f>IF(AND(ISNUMBER(B15),B15&gt;Parameter!$B$12,ISNUMBER(C15),C15&gt;0,ISNUMBER(D15),D15&gt;=0,D15&lt;=2,ISNUMBER(E15),E15&gt;=0,E15&lt;=53),I15*(Parameter!$B$7+Parameter!$B$8+Parameter!$B$9+Parameter!$B$17)+IF(Parameter!$B$3="Wien",E15*Parameter!$B$14,0),"")</f>
        <v/>
      </c>
      <c r="L15" s="6">
        <f>IF(AND(ISNUMBER(B15),B15&gt;Parameter!$B$12,ISNUMBER(C15),C15&gt;0,ISNUMBER(D15),D15&gt;=0,D15&lt;=2,ISNUMBER(E15),E15&gt;=0,E15&lt;=53),I15+J15+K15,"")</f>
        <v/>
      </c>
      <c r="M15" s="6">
        <f>IF(AND(ISNUMBER(B15),B15&gt;Parameter!$B$12,ISNUMBER(C15),C15&gt;0,ISNUMBER(D15),D15&gt;=0,D15&lt;=2,ISNUMBER(E15),E15&gt;=0,E15&lt;=53),L15/12,"")</f>
        <v/>
      </c>
      <c r="N15" s="7">
        <f>IF(AND(ISNUMBER(B15),B15&gt;Parameter!$B$12,ISNUMBER(C15),C15&gt;0,ISNUMBER(D15),D15&gt;=0,D15&lt;=2,ISNUMBER(E15),E15&gt;=0,E15&lt;=53),C15*Parameter!$B$13,"")</f>
        <v/>
      </c>
      <c r="O15" s="6">
        <f>IF(AND(ISNUMBER(B15),B15&gt;Parameter!$B$12,ISNUMBER(C15),C15&gt;0,ISNUMBER(D15),D15&gt;=0,D15&lt;=2,ISNUMBER(E15),E15&gt;=0,E15&lt;=53),L15/N15,"")</f>
        <v/>
      </c>
      <c r="P15" s="2">
        <f>IF(B15="","",IF(NOT(AND(ISNUMBER(B15),B15&gt;Parameter!$B$12,ISNUMBER(C15),C15&gt;0,ISNUMBER(D15),D15&gt;=0,D15&lt;=2,ISNUMBER(E15),E15&gt;=0,E15&lt;=53)),"NICHT BERECHNET: Eingaben / Geringfügigkeit prüfen",IF(B15&lt;=1460,"Freibeträge auf Unternehmensebene prüfen","Standardfall – Annahmen siehe Anleitung")))</f>
        <v/>
      </c>
    </row>
    <row r="16" spans="1:16">
      <c r="A16" s="4"/>
      <c r="B16" s="5"/>
      <c r="C16" s="5"/>
      <c r="D16" s="5">
        <v>2</v>
      </c>
      <c r="E16" s="5">
        <v>53</v>
      </c>
      <c r="F16" s="6">
        <f>IF(AND(ISNUMBER(B16),B16&gt;Parameter!$B$12,ISNUMBER(C16),C16&gt;0,ISNUMBER(D16),D16&gt;=0,D16&lt;=2,ISNUMBER(E16),E16&gt;=0,E16&lt;=53),MIN(B16,Parameter!$B$10)*Parameter!$B$18,"")</f>
        <v/>
      </c>
      <c r="G16" s="6">
        <f>IF(AND(ISNUMBER(B16),B16&gt;Parameter!$B$12,ISNUMBER(C16),C16&gt;0,ISNUMBER(D16),D16&gt;=0,D16&lt;=2,ISNUMBER(E16),E16&gt;=0,E16&lt;=53),B16*(Parameter!$B$7+Parameter!$B$8+Parameter!$B$9+Parameter!$B$17),"")</f>
        <v/>
      </c>
      <c r="H16" s="6">
        <f>IF(AND(ISNUMBER(B16),B16&gt;Parameter!$B$12,ISNUMBER(C16),C16&gt;0,ISNUMBER(D16),D16&gt;=0,D16&lt;=2,ISNUMBER(E16),E16&gt;=0,E16&lt;=53),B16+F16+G16,"")</f>
        <v/>
      </c>
      <c r="I16" s="6">
        <f>IF(AND(ISNUMBER(B16),B16&gt;Parameter!$B$12,ISNUMBER(C16),C16&gt;0,ISNUMBER(D16),D16&gt;=0,D16&lt;=2,ISNUMBER(E16),E16&gt;=0,E16&lt;=53),B16*(12+D16),"")</f>
        <v/>
      </c>
      <c r="J16" s="6">
        <f>IF(AND(ISNUMBER(B16),B16&gt;Parameter!$B$12,ISNUMBER(C16),C16&gt;0,ISNUMBER(D16),D16&gt;=0,D16&lt;=2,ISNUMBER(E16),E16&gt;=0,E16&lt;=53),F16*12+MIN(B16*D16,Parameter!$B$11)*Parameter!$B$6,"")</f>
        <v/>
      </c>
      <c r="K16" s="6">
        <f>IF(AND(ISNUMBER(B16),B16&gt;Parameter!$B$12,ISNUMBER(C16),C16&gt;0,ISNUMBER(D16),D16&gt;=0,D16&lt;=2,ISNUMBER(E16),E16&gt;=0,E16&lt;=53),I16*(Parameter!$B$7+Parameter!$B$8+Parameter!$B$9+Parameter!$B$17)+IF(Parameter!$B$3="Wien",E16*Parameter!$B$14,0),"")</f>
        <v/>
      </c>
      <c r="L16" s="6">
        <f>IF(AND(ISNUMBER(B16),B16&gt;Parameter!$B$12,ISNUMBER(C16),C16&gt;0,ISNUMBER(D16),D16&gt;=0,D16&lt;=2,ISNUMBER(E16),E16&gt;=0,E16&lt;=53),I16+J16+K16,"")</f>
        <v/>
      </c>
      <c r="M16" s="6">
        <f>IF(AND(ISNUMBER(B16),B16&gt;Parameter!$B$12,ISNUMBER(C16),C16&gt;0,ISNUMBER(D16),D16&gt;=0,D16&lt;=2,ISNUMBER(E16),E16&gt;=0,E16&lt;=53),L16/12,"")</f>
        <v/>
      </c>
      <c r="N16" s="7">
        <f>IF(AND(ISNUMBER(B16),B16&gt;Parameter!$B$12,ISNUMBER(C16),C16&gt;0,ISNUMBER(D16),D16&gt;=0,D16&lt;=2,ISNUMBER(E16),E16&gt;=0,E16&lt;=53),C16*Parameter!$B$13,"")</f>
        <v/>
      </c>
      <c r="O16" s="6">
        <f>IF(AND(ISNUMBER(B16),B16&gt;Parameter!$B$12,ISNUMBER(C16),C16&gt;0,ISNUMBER(D16),D16&gt;=0,D16&lt;=2,ISNUMBER(E16),E16&gt;=0,E16&lt;=53),L16/N16,"")</f>
        <v/>
      </c>
      <c r="P16" s="2">
        <f>IF(B16="","",IF(NOT(AND(ISNUMBER(B16),B16&gt;Parameter!$B$12,ISNUMBER(C16),C16&gt;0,ISNUMBER(D16),D16&gt;=0,D16&lt;=2,ISNUMBER(E16),E16&gt;=0,E16&lt;=53)),"NICHT BERECHNET: Eingaben / Geringfügigkeit prüfen",IF(B16&lt;=1460,"Freibeträge auf Unternehmensebene prüfen","Standardfall – Annahmen siehe Anleitung")))</f>
        <v/>
      </c>
    </row>
    <row r="17" spans="1:16">
      <c r="A17" s="4"/>
      <c r="B17" s="5"/>
      <c r="C17" s="5"/>
      <c r="D17" s="5">
        <v>2</v>
      </c>
      <c r="E17" s="5">
        <v>53</v>
      </c>
      <c r="F17" s="6">
        <f>IF(AND(ISNUMBER(B17),B17&gt;Parameter!$B$12,ISNUMBER(C17),C17&gt;0,ISNUMBER(D17),D17&gt;=0,D17&lt;=2,ISNUMBER(E17),E17&gt;=0,E17&lt;=53),MIN(B17,Parameter!$B$10)*Parameter!$B$18,"")</f>
        <v/>
      </c>
      <c r="G17" s="6">
        <f>IF(AND(ISNUMBER(B17),B17&gt;Parameter!$B$12,ISNUMBER(C17),C17&gt;0,ISNUMBER(D17),D17&gt;=0,D17&lt;=2,ISNUMBER(E17),E17&gt;=0,E17&lt;=53),B17*(Parameter!$B$7+Parameter!$B$8+Parameter!$B$9+Parameter!$B$17),"")</f>
        <v/>
      </c>
      <c r="H17" s="6">
        <f>IF(AND(ISNUMBER(B17),B17&gt;Parameter!$B$12,ISNUMBER(C17),C17&gt;0,ISNUMBER(D17),D17&gt;=0,D17&lt;=2,ISNUMBER(E17),E17&gt;=0,E17&lt;=53),B17+F17+G17,"")</f>
        <v/>
      </c>
      <c r="I17" s="6">
        <f>IF(AND(ISNUMBER(B17),B17&gt;Parameter!$B$12,ISNUMBER(C17),C17&gt;0,ISNUMBER(D17),D17&gt;=0,D17&lt;=2,ISNUMBER(E17),E17&gt;=0,E17&lt;=53),B17*(12+D17),"")</f>
        <v/>
      </c>
      <c r="J17" s="6">
        <f>IF(AND(ISNUMBER(B17),B17&gt;Parameter!$B$12,ISNUMBER(C17),C17&gt;0,ISNUMBER(D17),D17&gt;=0,D17&lt;=2,ISNUMBER(E17),E17&gt;=0,E17&lt;=53),F17*12+MIN(B17*D17,Parameter!$B$11)*Parameter!$B$6,"")</f>
        <v/>
      </c>
      <c r="K17" s="6">
        <f>IF(AND(ISNUMBER(B17),B17&gt;Parameter!$B$12,ISNUMBER(C17),C17&gt;0,ISNUMBER(D17),D17&gt;=0,D17&lt;=2,ISNUMBER(E17),E17&gt;=0,E17&lt;=53),I17*(Parameter!$B$7+Parameter!$B$8+Parameter!$B$9+Parameter!$B$17)+IF(Parameter!$B$3="Wien",E17*Parameter!$B$14,0),"")</f>
        <v/>
      </c>
      <c r="L17" s="6">
        <f>IF(AND(ISNUMBER(B17),B17&gt;Parameter!$B$12,ISNUMBER(C17),C17&gt;0,ISNUMBER(D17),D17&gt;=0,D17&lt;=2,ISNUMBER(E17),E17&gt;=0,E17&lt;=53),I17+J17+K17,"")</f>
        <v/>
      </c>
      <c r="M17" s="6">
        <f>IF(AND(ISNUMBER(B17),B17&gt;Parameter!$B$12,ISNUMBER(C17),C17&gt;0,ISNUMBER(D17),D17&gt;=0,D17&lt;=2,ISNUMBER(E17),E17&gt;=0,E17&lt;=53),L17/12,"")</f>
        <v/>
      </c>
      <c r="N17" s="7">
        <f>IF(AND(ISNUMBER(B17),B17&gt;Parameter!$B$12,ISNUMBER(C17),C17&gt;0,ISNUMBER(D17),D17&gt;=0,D17&lt;=2,ISNUMBER(E17),E17&gt;=0,E17&lt;=53),C17*Parameter!$B$13,"")</f>
        <v/>
      </c>
      <c r="O17" s="6">
        <f>IF(AND(ISNUMBER(B17),B17&gt;Parameter!$B$12,ISNUMBER(C17),C17&gt;0,ISNUMBER(D17),D17&gt;=0,D17&lt;=2,ISNUMBER(E17),E17&gt;=0,E17&lt;=53),L17/N17,"")</f>
        <v/>
      </c>
      <c r="P17" s="2">
        <f>IF(B17="","",IF(NOT(AND(ISNUMBER(B17),B17&gt;Parameter!$B$12,ISNUMBER(C17),C17&gt;0,ISNUMBER(D17),D17&gt;=0,D17&lt;=2,ISNUMBER(E17),E17&gt;=0,E17&lt;=53)),"NICHT BERECHNET: Eingaben / Geringfügigkeit prüfen",IF(B17&lt;=1460,"Freibeträge auf Unternehmensebene prüfen","Standardfall – Annahmen siehe Anleitung")))</f>
        <v/>
      </c>
    </row>
    <row r="18" spans="1:16">
      <c r="A18" s="4"/>
      <c r="B18" s="5"/>
      <c r="C18" s="5"/>
      <c r="D18" s="5">
        <v>2</v>
      </c>
      <c r="E18" s="5">
        <v>53</v>
      </c>
      <c r="F18" s="6">
        <f>IF(AND(ISNUMBER(B18),B18&gt;Parameter!$B$12,ISNUMBER(C18),C18&gt;0,ISNUMBER(D18),D18&gt;=0,D18&lt;=2,ISNUMBER(E18),E18&gt;=0,E18&lt;=53),MIN(B18,Parameter!$B$10)*Parameter!$B$18,"")</f>
        <v/>
      </c>
      <c r="G18" s="6">
        <f>IF(AND(ISNUMBER(B18),B18&gt;Parameter!$B$12,ISNUMBER(C18),C18&gt;0,ISNUMBER(D18),D18&gt;=0,D18&lt;=2,ISNUMBER(E18),E18&gt;=0,E18&lt;=53),B18*(Parameter!$B$7+Parameter!$B$8+Parameter!$B$9+Parameter!$B$17),"")</f>
        <v/>
      </c>
      <c r="H18" s="6">
        <f>IF(AND(ISNUMBER(B18),B18&gt;Parameter!$B$12,ISNUMBER(C18),C18&gt;0,ISNUMBER(D18),D18&gt;=0,D18&lt;=2,ISNUMBER(E18),E18&gt;=0,E18&lt;=53),B18+F18+G18,"")</f>
        <v/>
      </c>
      <c r="I18" s="6">
        <f>IF(AND(ISNUMBER(B18),B18&gt;Parameter!$B$12,ISNUMBER(C18),C18&gt;0,ISNUMBER(D18),D18&gt;=0,D18&lt;=2,ISNUMBER(E18),E18&gt;=0,E18&lt;=53),B18*(12+D18),"")</f>
        <v/>
      </c>
      <c r="J18" s="6">
        <f>IF(AND(ISNUMBER(B18),B18&gt;Parameter!$B$12,ISNUMBER(C18),C18&gt;0,ISNUMBER(D18),D18&gt;=0,D18&lt;=2,ISNUMBER(E18),E18&gt;=0,E18&lt;=53),F18*12+MIN(B18*D18,Parameter!$B$11)*Parameter!$B$6,"")</f>
        <v/>
      </c>
      <c r="K18" s="6">
        <f>IF(AND(ISNUMBER(B18),B18&gt;Parameter!$B$12,ISNUMBER(C18),C18&gt;0,ISNUMBER(D18),D18&gt;=0,D18&lt;=2,ISNUMBER(E18),E18&gt;=0,E18&lt;=53),I18*(Parameter!$B$7+Parameter!$B$8+Parameter!$B$9+Parameter!$B$17)+IF(Parameter!$B$3="Wien",E18*Parameter!$B$14,0),"")</f>
        <v/>
      </c>
      <c r="L18" s="6">
        <f>IF(AND(ISNUMBER(B18),B18&gt;Parameter!$B$12,ISNUMBER(C18),C18&gt;0,ISNUMBER(D18),D18&gt;=0,D18&lt;=2,ISNUMBER(E18),E18&gt;=0,E18&lt;=53),I18+J18+K18,"")</f>
        <v/>
      </c>
      <c r="M18" s="6">
        <f>IF(AND(ISNUMBER(B18),B18&gt;Parameter!$B$12,ISNUMBER(C18),C18&gt;0,ISNUMBER(D18),D18&gt;=0,D18&lt;=2,ISNUMBER(E18),E18&gt;=0,E18&lt;=53),L18/12,"")</f>
        <v/>
      </c>
      <c r="N18" s="7">
        <f>IF(AND(ISNUMBER(B18),B18&gt;Parameter!$B$12,ISNUMBER(C18),C18&gt;0,ISNUMBER(D18),D18&gt;=0,D18&lt;=2,ISNUMBER(E18),E18&gt;=0,E18&lt;=53),C18*Parameter!$B$13,"")</f>
        <v/>
      </c>
      <c r="O18" s="6">
        <f>IF(AND(ISNUMBER(B18),B18&gt;Parameter!$B$12,ISNUMBER(C18),C18&gt;0,ISNUMBER(D18),D18&gt;=0,D18&lt;=2,ISNUMBER(E18),E18&gt;=0,E18&lt;=53),L18/N18,"")</f>
        <v/>
      </c>
      <c r="P18" s="2">
        <f>IF(B18="","",IF(NOT(AND(ISNUMBER(B18),B18&gt;Parameter!$B$12,ISNUMBER(C18),C18&gt;0,ISNUMBER(D18),D18&gt;=0,D18&lt;=2,ISNUMBER(E18),E18&gt;=0,E18&lt;=53)),"NICHT BERECHNET: Eingaben / Geringfügigkeit prüfen",IF(B18&lt;=1460,"Freibeträge auf Unternehmensebene prüfen","Standardfall – Annahmen siehe Anleitung")))</f>
        <v/>
      </c>
    </row>
    <row r="19" spans="1:16">
      <c r="A19" s="4"/>
      <c r="B19" s="5"/>
      <c r="C19" s="5"/>
      <c r="D19" s="5">
        <v>2</v>
      </c>
      <c r="E19" s="5">
        <v>53</v>
      </c>
      <c r="F19" s="6">
        <f>IF(AND(ISNUMBER(B19),B19&gt;Parameter!$B$12,ISNUMBER(C19),C19&gt;0,ISNUMBER(D19),D19&gt;=0,D19&lt;=2,ISNUMBER(E19),E19&gt;=0,E19&lt;=53),MIN(B19,Parameter!$B$10)*Parameter!$B$18,"")</f>
        <v/>
      </c>
      <c r="G19" s="6">
        <f>IF(AND(ISNUMBER(B19),B19&gt;Parameter!$B$12,ISNUMBER(C19),C19&gt;0,ISNUMBER(D19),D19&gt;=0,D19&lt;=2,ISNUMBER(E19),E19&gt;=0,E19&lt;=53),B19*(Parameter!$B$7+Parameter!$B$8+Parameter!$B$9+Parameter!$B$17),"")</f>
        <v/>
      </c>
      <c r="H19" s="6">
        <f>IF(AND(ISNUMBER(B19),B19&gt;Parameter!$B$12,ISNUMBER(C19),C19&gt;0,ISNUMBER(D19),D19&gt;=0,D19&lt;=2,ISNUMBER(E19),E19&gt;=0,E19&lt;=53),B19+F19+G19,"")</f>
        <v/>
      </c>
      <c r="I19" s="6">
        <f>IF(AND(ISNUMBER(B19),B19&gt;Parameter!$B$12,ISNUMBER(C19),C19&gt;0,ISNUMBER(D19),D19&gt;=0,D19&lt;=2,ISNUMBER(E19),E19&gt;=0,E19&lt;=53),B19*(12+D19),"")</f>
        <v/>
      </c>
      <c r="J19" s="6">
        <f>IF(AND(ISNUMBER(B19),B19&gt;Parameter!$B$12,ISNUMBER(C19),C19&gt;0,ISNUMBER(D19),D19&gt;=0,D19&lt;=2,ISNUMBER(E19),E19&gt;=0,E19&lt;=53),F19*12+MIN(B19*D19,Parameter!$B$11)*Parameter!$B$6,"")</f>
        <v/>
      </c>
      <c r="K19" s="6">
        <f>IF(AND(ISNUMBER(B19),B19&gt;Parameter!$B$12,ISNUMBER(C19),C19&gt;0,ISNUMBER(D19),D19&gt;=0,D19&lt;=2,ISNUMBER(E19),E19&gt;=0,E19&lt;=53),I19*(Parameter!$B$7+Parameter!$B$8+Parameter!$B$9+Parameter!$B$17)+IF(Parameter!$B$3="Wien",E19*Parameter!$B$14,0),"")</f>
        <v/>
      </c>
      <c r="L19" s="6">
        <f>IF(AND(ISNUMBER(B19),B19&gt;Parameter!$B$12,ISNUMBER(C19),C19&gt;0,ISNUMBER(D19),D19&gt;=0,D19&lt;=2,ISNUMBER(E19),E19&gt;=0,E19&lt;=53),I19+J19+K19,"")</f>
        <v/>
      </c>
      <c r="M19" s="6">
        <f>IF(AND(ISNUMBER(B19),B19&gt;Parameter!$B$12,ISNUMBER(C19),C19&gt;0,ISNUMBER(D19),D19&gt;=0,D19&lt;=2,ISNUMBER(E19),E19&gt;=0,E19&lt;=53),L19/12,"")</f>
        <v/>
      </c>
      <c r="N19" s="7">
        <f>IF(AND(ISNUMBER(B19),B19&gt;Parameter!$B$12,ISNUMBER(C19),C19&gt;0,ISNUMBER(D19),D19&gt;=0,D19&lt;=2,ISNUMBER(E19),E19&gt;=0,E19&lt;=53),C19*Parameter!$B$13,"")</f>
        <v/>
      </c>
      <c r="O19" s="6">
        <f>IF(AND(ISNUMBER(B19),B19&gt;Parameter!$B$12,ISNUMBER(C19),C19&gt;0,ISNUMBER(D19),D19&gt;=0,D19&lt;=2,ISNUMBER(E19),E19&gt;=0,E19&lt;=53),L19/N19,"")</f>
        <v/>
      </c>
      <c r="P19" s="2">
        <f>IF(B19="","",IF(NOT(AND(ISNUMBER(B19),B19&gt;Parameter!$B$12,ISNUMBER(C19),C19&gt;0,ISNUMBER(D19),D19&gt;=0,D19&lt;=2,ISNUMBER(E19),E19&gt;=0,E19&lt;=53)),"NICHT BERECHNET: Eingaben / Geringfügigkeit prüfen",IF(B19&lt;=1460,"Freibeträge auf Unternehmensebene prüfen","Standardfall – Annahmen siehe Anleitung")))</f>
        <v/>
      </c>
    </row>
    <row r="20" spans="1:16">
      <c r="A20" s="4"/>
      <c r="B20" s="5"/>
      <c r="C20" s="5"/>
      <c r="D20" s="5">
        <v>2</v>
      </c>
      <c r="E20" s="5">
        <v>53</v>
      </c>
      <c r="F20" s="6">
        <f>IF(AND(ISNUMBER(B20),B20&gt;Parameter!$B$12,ISNUMBER(C20),C20&gt;0,ISNUMBER(D20),D20&gt;=0,D20&lt;=2,ISNUMBER(E20),E20&gt;=0,E20&lt;=53),MIN(B20,Parameter!$B$10)*Parameter!$B$18,"")</f>
        <v/>
      </c>
      <c r="G20" s="6">
        <f>IF(AND(ISNUMBER(B20),B20&gt;Parameter!$B$12,ISNUMBER(C20),C20&gt;0,ISNUMBER(D20),D20&gt;=0,D20&lt;=2,ISNUMBER(E20),E20&gt;=0,E20&lt;=53),B20*(Parameter!$B$7+Parameter!$B$8+Parameter!$B$9+Parameter!$B$17),"")</f>
        <v/>
      </c>
      <c r="H20" s="6">
        <f>IF(AND(ISNUMBER(B20),B20&gt;Parameter!$B$12,ISNUMBER(C20),C20&gt;0,ISNUMBER(D20),D20&gt;=0,D20&lt;=2,ISNUMBER(E20),E20&gt;=0,E20&lt;=53),B20+F20+G20,"")</f>
        <v/>
      </c>
      <c r="I20" s="6">
        <f>IF(AND(ISNUMBER(B20),B20&gt;Parameter!$B$12,ISNUMBER(C20),C20&gt;0,ISNUMBER(D20),D20&gt;=0,D20&lt;=2,ISNUMBER(E20),E20&gt;=0,E20&lt;=53),B20*(12+D20),"")</f>
        <v/>
      </c>
      <c r="J20" s="6">
        <f>IF(AND(ISNUMBER(B20),B20&gt;Parameter!$B$12,ISNUMBER(C20),C20&gt;0,ISNUMBER(D20),D20&gt;=0,D20&lt;=2,ISNUMBER(E20),E20&gt;=0,E20&lt;=53),F20*12+MIN(B20*D20,Parameter!$B$11)*Parameter!$B$6,"")</f>
        <v/>
      </c>
      <c r="K20" s="6">
        <f>IF(AND(ISNUMBER(B20),B20&gt;Parameter!$B$12,ISNUMBER(C20),C20&gt;0,ISNUMBER(D20),D20&gt;=0,D20&lt;=2,ISNUMBER(E20),E20&gt;=0,E20&lt;=53),I20*(Parameter!$B$7+Parameter!$B$8+Parameter!$B$9+Parameter!$B$17)+IF(Parameter!$B$3="Wien",E20*Parameter!$B$14,0),"")</f>
        <v/>
      </c>
      <c r="L20" s="6">
        <f>IF(AND(ISNUMBER(B20),B20&gt;Parameter!$B$12,ISNUMBER(C20),C20&gt;0,ISNUMBER(D20),D20&gt;=0,D20&lt;=2,ISNUMBER(E20),E20&gt;=0,E20&lt;=53),I20+J20+K20,"")</f>
        <v/>
      </c>
      <c r="M20" s="6">
        <f>IF(AND(ISNUMBER(B20),B20&gt;Parameter!$B$12,ISNUMBER(C20),C20&gt;0,ISNUMBER(D20),D20&gt;=0,D20&lt;=2,ISNUMBER(E20),E20&gt;=0,E20&lt;=53),L20/12,"")</f>
        <v/>
      </c>
      <c r="N20" s="7">
        <f>IF(AND(ISNUMBER(B20),B20&gt;Parameter!$B$12,ISNUMBER(C20),C20&gt;0,ISNUMBER(D20),D20&gt;=0,D20&lt;=2,ISNUMBER(E20),E20&gt;=0,E20&lt;=53),C20*Parameter!$B$13,"")</f>
        <v/>
      </c>
      <c r="O20" s="6">
        <f>IF(AND(ISNUMBER(B20),B20&gt;Parameter!$B$12,ISNUMBER(C20),C20&gt;0,ISNUMBER(D20),D20&gt;=0,D20&lt;=2,ISNUMBER(E20),E20&gt;=0,E20&lt;=53),L20/N20,"")</f>
        <v/>
      </c>
      <c r="P20" s="2">
        <f>IF(B20="","",IF(NOT(AND(ISNUMBER(B20),B20&gt;Parameter!$B$12,ISNUMBER(C20),C20&gt;0,ISNUMBER(D20),D20&gt;=0,D20&lt;=2,ISNUMBER(E20),E20&gt;=0,E20&lt;=53)),"NICHT BERECHNET: Eingaben / Geringfügigkeit prüfen",IF(B20&lt;=1460,"Freibeträge auf Unternehmensebene prüfen","Standardfall – Annahmen siehe Anleitung")))</f>
        <v/>
      </c>
    </row>
    <row r="21" spans="1:16">
      <c r="A21" s="4"/>
      <c r="B21" s="5"/>
      <c r="C21" s="5"/>
      <c r="D21" s="5">
        <v>2</v>
      </c>
      <c r="E21" s="5">
        <v>53</v>
      </c>
      <c r="F21" s="6">
        <f>IF(AND(ISNUMBER(B21),B21&gt;Parameter!$B$12,ISNUMBER(C21),C21&gt;0,ISNUMBER(D21),D21&gt;=0,D21&lt;=2,ISNUMBER(E21),E21&gt;=0,E21&lt;=53),MIN(B21,Parameter!$B$10)*Parameter!$B$18,"")</f>
        <v/>
      </c>
      <c r="G21" s="6">
        <f>IF(AND(ISNUMBER(B21),B21&gt;Parameter!$B$12,ISNUMBER(C21),C21&gt;0,ISNUMBER(D21),D21&gt;=0,D21&lt;=2,ISNUMBER(E21),E21&gt;=0,E21&lt;=53),B21*(Parameter!$B$7+Parameter!$B$8+Parameter!$B$9+Parameter!$B$17),"")</f>
        <v/>
      </c>
      <c r="H21" s="6">
        <f>IF(AND(ISNUMBER(B21),B21&gt;Parameter!$B$12,ISNUMBER(C21),C21&gt;0,ISNUMBER(D21),D21&gt;=0,D21&lt;=2,ISNUMBER(E21),E21&gt;=0,E21&lt;=53),B21+F21+G21,"")</f>
        <v/>
      </c>
      <c r="I21" s="6">
        <f>IF(AND(ISNUMBER(B21),B21&gt;Parameter!$B$12,ISNUMBER(C21),C21&gt;0,ISNUMBER(D21),D21&gt;=0,D21&lt;=2,ISNUMBER(E21),E21&gt;=0,E21&lt;=53),B21*(12+D21),"")</f>
        <v/>
      </c>
      <c r="J21" s="6">
        <f>IF(AND(ISNUMBER(B21),B21&gt;Parameter!$B$12,ISNUMBER(C21),C21&gt;0,ISNUMBER(D21),D21&gt;=0,D21&lt;=2,ISNUMBER(E21),E21&gt;=0,E21&lt;=53),F21*12+MIN(B21*D21,Parameter!$B$11)*Parameter!$B$6,"")</f>
        <v/>
      </c>
      <c r="K21" s="6">
        <f>IF(AND(ISNUMBER(B21),B21&gt;Parameter!$B$12,ISNUMBER(C21),C21&gt;0,ISNUMBER(D21),D21&gt;=0,D21&lt;=2,ISNUMBER(E21),E21&gt;=0,E21&lt;=53),I21*(Parameter!$B$7+Parameter!$B$8+Parameter!$B$9+Parameter!$B$17)+IF(Parameter!$B$3="Wien",E21*Parameter!$B$14,0),"")</f>
        <v/>
      </c>
      <c r="L21" s="6">
        <f>IF(AND(ISNUMBER(B21),B21&gt;Parameter!$B$12,ISNUMBER(C21),C21&gt;0,ISNUMBER(D21),D21&gt;=0,D21&lt;=2,ISNUMBER(E21),E21&gt;=0,E21&lt;=53),I21+J21+K21,"")</f>
        <v/>
      </c>
      <c r="M21" s="6">
        <f>IF(AND(ISNUMBER(B21),B21&gt;Parameter!$B$12,ISNUMBER(C21),C21&gt;0,ISNUMBER(D21),D21&gt;=0,D21&lt;=2,ISNUMBER(E21),E21&gt;=0,E21&lt;=53),L21/12,"")</f>
        <v/>
      </c>
      <c r="N21" s="7">
        <f>IF(AND(ISNUMBER(B21),B21&gt;Parameter!$B$12,ISNUMBER(C21),C21&gt;0,ISNUMBER(D21),D21&gt;=0,D21&lt;=2,ISNUMBER(E21),E21&gt;=0,E21&lt;=53),C21*Parameter!$B$13,"")</f>
        <v/>
      </c>
      <c r="O21" s="6">
        <f>IF(AND(ISNUMBER(B21),B21&gt;Parameter!$B$12,ISNUMBER(C21),C21&gt;0,ISNUMBER(D21),D21&gt;=0,D21&lt;=2,ISNUMBER(E21),E21&gt;=0,E21&lt;=53),L21/N21,"")</f>
        <v/>
      </c>
      <c r="P21" s="2">
        <f>IF(B21="","",IF(NOT(AND(ISNUMBER(B21),B21&gt;Parameter!$B$12,ISNUMBER(C21),C21&gt;0,ISNUMBER(D21),D21&gt;=0,D21&lt;=2,ISNUMBER(E21),E21&gt;=0,E21&lt;=53)),"NICHT BERECHNET: Eingaben / Geringfügigkeit prüfen",IF(B21&lt;=1460,"Freibeträge auf Unternehmensebene prüfen","Standardfall – Annahmen siehe Anleitung")))</f>
        <v/>
      </c>
    </row>
    <row r="22" spans="1:16">
      <c r="A22" s="4"/>
      <c r="B22" s="5"/>
      <c r="C22" s="5"/>
      <c r="D22" s="5">
        <v>2</v>
      </c>
      <c r="E22" s="5">
        <v>53</v>
      </c>
      <c r="F22" s="6">
        <f>IF(AND(ISNUMBER(B22),B22&gt;Parameter!$B$12,ISNUMBER(C22),C22&gt;0,ISNUMBER(D22),D22&gt;=0,D22&lt;=2,ISNUMBER(E22),E22&gt;=0,E22&lt;=53),MIN(B22,Parameter!$B$10)*Parameter!$B$18,"")</f>
        <v/>
      </c>
      <c r="G22" s="6">
        <f>IF(AND(ISNUMBER(B22),B22&gt;Parameter!$B$12,ISNUMBER(C22),C22&gt;0,ISNUMBER(D22),D22&gt;=0,D22&lt;=2,ISNUMBER(E22),E22&gt;=0,E22&lt;=53),B22*(Parameter!$B$7+Parameter!$B$8+Parameter!$B$9+Parameter!$B$17),"")</f>
        <v/>
      </c>
      <c r="H22" s="6">
        <f>IF(AND(ISNUMBER(B22),B22&gt;Parameter!$B$12,ISNUMBER(C22),C22&gt;0,ISNUMBER(D22),D22&gt;=0,D22&lt;=2,ISNUMBER(E22),E22&gt;=0,E22&lt;=53),B22+F22+G22,"")</f>
        <v/>
      </c>
      <c r="I22" s="6">
        <f>IF(AND(ISNUMBER(B22),B22&gt;Parameter!$B$12,ISNUMBER(C22),C22&gt;0,ISNUMBER(D22),D22&gt;=0,D22&lt;=2,ISNUMBER(E22),E22&gt;=0,E22&lt;=53),B22*(12+D22),"")</f>
        <v/>
      </c>
      <c r="J22" s="6">
        <f>IF(AND(ISNUMBER(B22),B22&gt;Parameter!$B$12,ISNUMBER(C22),C22&gt;0,ISNUMBER(D22),D22&gt;=0,D22&lt;=2,ISNUMBER(E22),E22&gt;=0,E22&lt;=53),F22*12+MIN(B22*D22,Parameter!$B$11)*Parameter!$B$6,"")</f>
        <v/>
      </c>
      <c r="K22" s="6">
        <f>IF(AND(ISNUMBER(B22),B22&gt;Parameter!$B$12,ISNUMBER(C22),C22&gt;0,ISNUMBER(D22),D22&gt;=0,D22&lt;=2,ISNUMBER(E22),E22&gt;=0,E22&lt;=53),I22*(Parameter!$B$7+Parameter!$B$8+Parameter!$B$9+Parameter!$B$17)+IF(Parameter!$B$3="Wien",E22*Parameter!$B$14,0),"")</f>
        <v/>
      </c>
      <c r="L22" s="6">
        <f>IF(AND(ISNUMBER(B22),B22&gt;Parameter!$B$12,ISNUMBER(C22),C22&gt;0,ISNUMBER(D22),D22&gt;=0,D22&lt;=2,ISNUMBER(E22),E22&gt;=0,E22&lt;=53),I22+J22+K22,"")</f>
        <v/>
      </c>
      <c r="M22" s="6">
        <f>IF(AND(ISNUMBER(B22),B22&gt;Parameter!$B$12,ISNUMBER(C22),C22&gt;0,ISNUMBER(D22),D22&gt;=0,D22&lt;=2,ISNUMBER(E22),E22&gt;=0,E22&lt;=53),L22/12,"")</f>
        <v/>
      </c>
      <c r="N22" s="7">
        <f>IF(AND(ISNUMBER(B22),B22&gt;Parameter!$B$12,ISNUMBER(C22),C22&gt;0,ISNUMBER(D22),D22&gt;=0,D22&lt;=2,ISNUMBER(E22),E22&gt;=0,E22&lt;=53),C22*Parameter!$B$13,"")</f>
        <v/>
      </c>
      <c r="O22" s="6">
        <f>IF(AND(ISNUMBER(B22),B22&gt;Parameter!$B$12,ISNUMBER(C22),C22&gt;0,ISNUMBER(D22),D22&gt;=0,D22&lt;=2,ISNUMBER(E22),E22&gt;=0,E22&lt;=53),L22/N22,"")</f>
        <v/>
      </c>
      <c r="P22" s="2">
        <f>IF(B22="","",IF(NOT(AND(ISNUMBER(B22),B22&gt;Parameter!$B$12,ISNUMBER(C22),C22&gt;0,ISNUMBER(D22),D22&gt;=0,D22&lt;=2,ISNUMBER(E22),E22&gt;=0,E22&lt;=53)),"NICHT BERECHNET: Eingaben / Geringfügigkeit prüfen",IF(B22&lt;=1460,"Freibeträge auf Unternehmensebene prüfen","Standardfall – Annahmen siehe Anleitung")))</f>
        <v/>
      </c>
    </row>
    <row r="23" spans="1:16">
      <c r="A23" s="4"/>
      <c r="B23" s="5"/>
      <c r="C23" s="5"/>
      <c r="D23" s="5">
        <v>2</v>
      </c>
      <c r="E23" s="5">
        <v>53</v>
      </c>
      <c r="F23" s="6">
        <f>IF(AND(ISNUMBER(B23),B23&gt;Parameter!$B$12,ISNUMBER(C23),C23&gt;0,ISNUMBER(D23),D23&gt;=0,D23&lt;=2,ISNUMBER(E23),E23&gt;=0,E23&lt;=53),MIN(B23,Parameter!$B$10)*Parameter!$B$18,"")</f>
        <v/>
      </c>
      <c r="G23" s="6">
        <f>IF(AND(ISNUMBER(B23),B23&gt;Parameter!$B$12,ISNUMBER(C23),C23&gt;0,ISNUMBER(D23),D23&gt;=0,D23&lt;=2,ISNUMBER(E23),E23&gt;=0,E23&lt;=53),B23*(Parameter!$B$7+Parameter!$B$8+Parameter!$B$9+Parameter!$B$17),"")</f>
        <v/>
      </c>
      <c r="H23" s="6">
        <f>IF(AND(ISNUMBER(B23),B23&gt;Parameter!$B$12,ISNUMBER(C23),C23&gt;0,ISNUMBER(D23),D23&gt;=0,D23&lt;=2,ISNUMBER(E23),E23&gt;=0,E23&lt;=53),B23+F23+G23,"")</f>
        <v/>
      </c>
      <c r="I23" s="6">
        <f>IF(AND(ISNUMBER(B23),B23&gt;Parameter!$B$12,ISNUMBER(C23),C23&gt;0,ISNUMBER(D23),D23&gt;=0,D23&lt;=2,ISNUMBER(E23),E23&gt;=0,E23&lt;=53),B23*(12+D23),"")</f>
        <v/>
      </c>
      <c r="J23" s="6">
        <f>IF(AND(ISNUMBER(B23),B23&gt;Parameter!$B$12,ISNUMBER(C23),C23&gt;0,ISNUMBER(D23),D23&gt;=0,D23&lt;=2,ISNUMBER(E23),E23&gt;=0,E23&lt;=53),F23*12+MIN(B23*D23,Parameter!$B$11)*Parameter!$B$6,"")</f>
        <v/>
      </c>
      <c r="K23" s="6">
        <f>IF(AND(ISNUMBER(B23),B23&gt;Parameter!$B$12,ISNUMBER(C23),C23&gt;0,ISNUMBER(D23),D23&gt;=0,D23&lt;=2,ISNUMBER(E23),E23&gt;=0,E23&lt;=53),I23*(Parameter!$B$7+Parameter!$B$8+Parameter!$B$9+Parameter!$B$17)+IF(Parameter!$B$3="Wien",E23*Parameter!$B$14,0),"")</f>
        <v/>
      </c>
      <c r="L23" s="6">
        <f>IF(AND(ISNUMBER(B23),B23&gt;Parameter!$B$12,ISNUMBER(C23),C23&gt;0,ISNUMBER(D23),D23&gt;=0,D23&lt;=2,ISNUMBER(E23),E23&gt;=0,E23&lt;=53),I23+J23+K23,"")</f>
        <v/>
      </c>
      <c r="M23" s="6">
        <f>IF(AND(ISNUMBER(B23),B23&gt;Parameter!$B$12,ISNUMBER(C23),C23&gt;0,ISNUMBER(D23),D23&gt;=0,D23&lt;=2,ISNUMBER(E23),E23&gt;=0,E23&lt;=53),L23/12,"")</f>
        <v/>
      </c>
      <c r="N23" s="7">
        <f>IF(AND(ISNUMBER(B23),B23&gt;Parameter!$B$12,ISNUMBER(C23),C23&gt;0,ISNUMBER(D23),D23&gt;=0,D23&lt;=2,ISNUMBER(E23),E23&gt;=0,E23&lt;=53),C23*Parameter!$B$13,"")</f>
        <v/>
      </c>
      <c r="O23" s="6">
        <f>IF(AND(ISNUMBER(B23),B23&gt;Parameter!$B$12,ISNUMBER(C23),C23&gt;0,ISNUMBER(D23),D23&gt;=0,D23&lt;=2,ISNUMBER(E23),E23&gt;=0,E23&lt;=53),L23/N23,"")</f>
        <v/>
      </c>
      <c r="P23" s="2">
        <f>IF(B23="","",IF(NOT(AND(ISNUMBER(B23),B23&gt;Parameter!$B$12,ISNUMBER(C23),C23&gt;0,ISNUMBER(D23),D23&gt;=0,D23&lt;=2,ISNUMBER(E23),E23&gt;=0,E23&lt;=53)),"NICHT BERECHNET: Eingaben / Geringfügigkeit prüfen",IF(B23&lt;=1460,"Freibeträge auf Unternehmensebene prüfen","Standardfall – Annahmen siehe Anleitung")))</f>
        <v/>
      </c>
    </row>
    <row r="24" spans="1:16">
      <c r="A24" s="4"/>
      <c r="B24" s="5"/>
      <c r="C24" s="5"/>
      <c r="D24" s="5">
        <v>2</v>
      </c>
      <c r="E24" s="5">
        <v>53</v>
      </c>
      <c r="F24" s="6">
        <f>IF(AND(ISNUMBER(B24),B24&gt;Parameter!$B$12,ISNUMBER(C24),C24&gt;0,ISNUMBER(D24),D24&gt;=0,D24&lt;=2,ISNUMBER(E24),E24&gt;=0,E24&lt;=53),MIN(B24,Parameter!$B$10)*Parameter!$B$18,"")</f>
        <v/>
      </c>
      <c r="G24" s="6">
        <f>IF(AND(ISNUMBER(B24),B24&gt;Parameter!$B$12,ISNUMBER(C24),C24&gt;0,ISNUMBER(D24),D24&gt;=0,D24&lt;=2,ISNUMBER(E24),E24&gt;=0,E24&lt;=53),B24*(Parameter!$B$7+Parameter!$B$8+Parameter!$B$9+Parameter!$B$17),"")</f>
        <v/>
      </c>
      <c r="H24" s="6">
        <f>IF(AND(ISNUMBER(B24),B24&gt;Parameter!$B$12,ISNUMBER(C24),C24&gt;0,ISNUMBER(D24),D24&gt;=0,D24&lt;=2,ISNUMBER(E24),E24&gt;=0,E24&lt;=53),B24+F24+G24,"")</f>
        <v/>
      </c>
      <c r="I24" s="6">
        <f>IF(AND(ISNUMBER(B24),B24&gt;Parameter!$B$12,ISNUMBER(C24),C24&gt;0,ISNUMBER(D24),D24&gt;=0,D24&lt;=2,ISNUMBER(E24),E24&gt;=0,E24&lt;=53),B24*(12+D24),"")</f>
        <v/>
      </c>
      <c r="J24" s="6">
        <f>IF(AND(ISNUMBER(B24),B24&gt;Parameter!$B$12,ISNUMBER(C24),C24&gt;0,ISNUMBER(D24),D24&gt;=0,D24&lt;=2,ISNUMBER(E24),E24&gt;=0,E24&lt;=53),F24*12+MIN(B24*D24,Parameter!$B$11)*Parameter!$B$6,"")</f>
        <v/>
      </c>
      <c r="K24" s="6">
        <f>IF(AND(ISNUMBER(B24),B24&gt;Parameter!$B$12,ISNUMBER(C24),C24&gt;0,ISNUMBER(D24),D24&gt;=0,D24&lt;=2,ISNUMBER(E24),E24&gt;=0,E24&lt;=53),I24*(Parameter!$B$7+Parameter!$B$8+Parameter!$B$9+Parameter!$B$17)+IF(Parameter!$B$3="Wien",E24*Parameter!$B$14,0),"")</f>
        <v/>
      </c>
      <c r="L24" s="6">
        <f>IF(AND(ISNUMBER(B24),B24&gt;Parameter!$B$12,ISNUMBER(C24),C24&gt;0,ISNUMBER(D24),D24&gt;=0,D24&lt;=2,ISNUMBER(E24),E24&gt;=0,E24&lt;=53),I24+J24+K24,"")</f>
        <v/>
      </c>
      <c r="M24" s="6">
        <f>IF(AND(ISNUMBER(B24),B24&gt;Parameter!$B$12,ISNUMBER(C24),C24&gt;0,ISNUMBER(D24),D24&gt;=0,D24&lt;=2,ISNUMBER(E24),E24&gt;=0,E24&lt;=53),L24/12,"")</f>
        <v/>
      </c>
      <c r="N24" s="7">
        <f>IF(AND(ISNUMBER(B24),B24&gt;Parameter!$B$12,ISNUMBER(C24),C24&gt;0,ISNUMBER(D24),D24&gt;=0,D24&lt;=2,ISNUMBER(E24),E24&gt;=0,E24&lt;=53),C24*Parameter!$B$13,"")</f>
        <v/>
      </c>
      <c r="O24" s="6">
        <f>IF(AND(ISNUMBER(B24),B24&gt;Parameter!$B$12,ISNUMBER(C24),C24&gt;0,ISNUMBER(D24),D24&gt;=0,D24&lt;=2,ISNUMBER(E24),E24&gt;=0,E24&lt;=53),L24/N24,"")</f>
        <v/>
      </c>
      <c r="P24" s="2">
        <f>IF(B24="","",IF(NOT(AND(ISNUMBER(B24),B24&gt;Parameter!$B$12,ISNUMBER(C24),C24&gt;0,ISNUMBER(D24),D24&gt;=0,D24&lt;=2,ISNUMBER(E24),E24&gt;=0,E24&lt;=53)),"NICHT BERECHNET: Eingaben / Geringfügigkeit prüfen",IF(B24&lt;=1460,"Freibeträge auf Unternehmensebene prüfen","Standardfall – Annahmen siehe Anleitung")))</f>
        <v/>
      </c>
    </row>
    <row r="25" spans="1:16">
      <c r="A25" s="4"/>
      <c r="B25" s="5"/>
      <c r="C25" s="5"/>
      <c r="D25" s="5">
        <v>2</v>
      </c>
      <c r="E25" s="5">
        <v>53</v>
      </c>
      <c r="F25" s="6">
        <f>IF(AND(ISNUMBER(B25),B25&gt;Parameter!$B$12,ISNUMBER(C25),C25&gt;0,ISNUMBER(D25),D25&gt;=0,D25&lt;=2,ISNUMBER(E25),E25&gt;=0,E25&lt;=53),MIN(B25,Parameter!$B$10)*Parameter!$B$18,"")</f>
        <v/>
      </c>
      <c r="G25" s="6">
        <f>IF(AND(ISNUMBER(B25),B25&gt;Parameter!$B$12,ISNUMBER(C25),C25&gt;0,ISNUMBER(D25),D25&gt;=0,D25&lt;=2,ISNUMBER(E25),E25&gt;=0,E25&lt;=53),B25*(Parameter!$B$7+Parameter!$B$8+Parameter!$B$9+Parameter!$B$17),"")</f>
        <v/>
      </c>
      <c r="H25" s="6">
        <f>IF(AND(ISNUMBER(B25),B25&gt;Parameter!$B$12,ISNUMBER(C25),C25&gt;0,ISNUMBER(D25),D25&gt;=0,D25&lt;=2,ISNUMBER(E25),E25&gt;=0,E25&lt;=53),B25+F25+G25,"")</f>
        <v/>
      </c>
      <c r="I25" s="6">
        <f>IF(AND(ISNUMBER(B25),B25&gt;Parameter!$B$12,ISNUMBER(C25),C25&gt;0,ISNUMBER(D25),D25&gt;=0,D25&lt;=2,ISNUMBER(E25),E25&gt;=0,E25&lt;=53),B25*(12+D25),"")</f>
        <v/>
      </c>
      <c r="J25" s="6">
        <f>IF(AND(ISNUMBER(B25),B25&gt;Parameter!$B$12,ISNUMBER(C25),C25&gt;0,ISNUMBER(D25),D25&gt;=0,D25&lt;=2,ISNUMBER(E25),E25&gt;=0,E25&lt;=53),F25*12+MIN(B25*D25,Parameter!$B$11)*Parameter!$B$6,"")</f>
        <v/>
      </c>
      <c r="K25" s="6">
        <f>IF(AND(ISNUMBER(B25),B25&gt;Parameter!$B$12,ISNUMBER(C25),C25&gt;0,ISNUMBER(D25),D25&gt;=0,D25&lt;=2,ISNUMBER(E25),E25&gt;=0,E25&lt;=53),I25*(Parameter!$B$7+Parameter!$B$8+Parameter!$B$9+Parameter!$B$17)+IF(Parameter!$B$3="Wien",E25*Parameter!$B$14,0),"")</f>
        <v/>
      </c>
      <c r="L25" s="6">
        <f>IF(AND(ISNUMBER(B25),B25&gt;Parameter!$B$12,ISNUMBER(C25),C25&gt;0,ISNUMBER(D25),D25&gt;=0,D25&lt;=2,ISNUMBER(E25),E25&gt;=0,E25&lt;=53),I25+J25+K25,"")</f>
        <v/>
      </c>
      <c r="M25" s="6">
        <f>IF(AND(ISNUMBER(B25),B25&gt;Parameter!$B$12,ISNUMBER(C25),C25&gt;0,ISNUMBER(D25),D25&gt;=0,D25&lt;=2,ISNUMBER(E25),E25&gt;=0,E25&lt;=53),L25/12,"")</f>
        <v/>
      </c>
      <c r="N25" s="7">
        <f>IF(AND(ISNUMBER(B25),B25&gt;Parameter!$B$12,ISNUMBER(C25),C25&gt;0,ISNUMBER(D25),D25&gt;=0,D25&lt;=2,ISNUMBER(E25),E25&gt;=0,E25&lt;=53),C25*Parameter!$B$13,"")</f>
        <v/>
      </c>
      <c r="O25" s="6">
        <f>IF(AND(ISNUMBER(B25),B25&gt;Parameter!$B$12,ISNUMBER(C25),C25&gt;0,ISNUMBER(D25),D25&gt;=0,D25&lt;=2,ISNUMBER(E25),E25&gt;=0,E25&lt;=53),L25/N25,"")</f>
        <v/>
      </c>
      <c r="P25" s="2">
        <f>IF(B25="","",IF(NOT(AND(ISNUMBER(B25),B25&gt;Parameter!$B$12,ISNUMBER(C25),C25&gt;0,ISNUMBER(D25),D25&gt;=0,D25&lt;=2,ISNUMBER(E25),E25&gt;=0,E25&lt;=53)),"NICHT BERECHNET: Eingaben / Geringfügigkeit prüfen",IF(B25&lt;=1460,"Freibeträge auf Unternehmensebene prüfen","Standardfall – Annahmen siehe Anleitung")))</f>
        <v/>
      </c>
    </row>
    <row r="26" spans="1:16">
      <c r="A26" s="4"/>
      <c r="B26" s="5"/>
      <c r="C26" s="5"/>
      <c r="D26" s="5">
        <v>2</v>
      </c>
      <c r="E26" s="5">
        <v>53</v>
      </c>
      <c r="F26" s="6">
        <f>IF(AND(ISNUMBER(B26),B26&gt;Parameter!$B$12,ISNUMBER(C26),C26&gt;0,ISNUMBER(D26),D26&gt;=0,D26&lt;=2,ISNUMBER(E26),E26&gt;=0,E26&lt;=53),MIN(B26,Parameter!$B$10)*Parameter!$B$18,"")</f>
        <v/>
      </c>
      <c r="G26" s="6">
        <f>IF(AND(ISNUMBER(B26),B26&gt;Parameter!$B$12,ISNUMBER(C26),C26&gt;0,ISNUMBER(D26),D26&gt;=0,D26&lt;=2,ISNUMBER(E26),E26&gt;=0,E26&lt;=53),B26*(Parameter!$B$7+Parameter!$B$8+Parameter!$B$9+Parameter!$B$17),"")</f>
        <v/>
      </c>
      <c r="H26" s="6">
        <f>IF(AND(ISNUMBER(B26),B26&gt;Parameter!$B$12,ISNUMBER(C26),C26&gt;0,ISNUMBER(D26),D26&gt;=0,D26&lt;=2,ISNUMBER(E26),E26&gt;=0,E26&lt;=53),B26+F26+G26,"")</f>
        <v/>
      </c>
      <c r="I26" s="6">
        <f>IF(AND(ISNUMBER(B26),B26&gt;Parameter!$B$12,ISNUMBER(C26),C26&gt;0,ISNUMBER(D26),D26&gt;=0,D26&lt;=2,ISNUMBER(E26),E26&gt;=0,E26&lt;=53),B26*(12+D26),"")</f>
        <v/>
      </c>
      <c r="J26" s="6">
        <f>IF(AND(ISNUMBER(B26),B26&gt;Parameter!$B$12,ISNUMBER(C26),C26&gt;0,ISNUMBER(D26),D26&gt;=0,D26&lt;=2,ISNUMBER(E26),E26&gt;=0,E26&lt;=53),F26*12+MIN(B26*D26,Parameter!$B$11)*Parameter!$B$6,"")</f>
        <v/>
      </c>
      <c r="K26" s="6">
        <f>IF(AND(ISNUMBER(B26),B26&gt;Parameter!$B$12,ISNUMBER(C26),C26&gt;0,ISNUMBER(D26),D26&gt;=0,D26&lt;=2,ISNUMBER(E26),E26&gt;=0,E26&lt;=53),I26*(Parameter!$B$7+Parameter!$B$8+Parameter!$B$9+Parameter!$B$17)+IF(Parameter!$B$3="Wien",E26*Parameter!$B$14,0),"")</f>
        <v/>
      </c>
      <c r="L26" s="6">
        <f>IF(AND(ISNUMBER(B26),B26&gt;Parameter!$B$12,ISNUMBER(C26),C26&gt;0,ISNUMBER(D26),D26&gt;=0,D26&lt;=2,ISNUMBER(E26),E26&gt;=0,E26&lt;=53),I26+J26+K26,"")</f>
        <v/>
      </c>
      <c r="M26" s="6">
        <f>IF(AND(ISNUMBER(B26),B26&gt;Parameter!$B$12,ISNUMBER(C26),C26&gt;0,ISNUMBER(D26),D26&gt;=0,D26&lt;=2,ISNUMBER(E26),E26&gt;=0,E26&lt;=53),L26/12,"")</f>
        <v/>
      </c>
      <c r="N26" s="7">
        <f>IF(AND(ISNUMBER(B26),B26&gt;Parameter!$B$12,ISNUMBER(C26),C26&gt;0,ISNUMBER(D26),D26&gt;=0,D26&lt;=2,ISNUMBER(E26),E26&gt;=0,E26&lt;=53),C26*Parameter!$B$13,"")</f>
        <v/>
      </c>
      <c r="O26" s="6">
        <f>IF(AND(ISNUMBER(B26),B26&gt;Parameter!$B$12,ISNUMBER(C26),C26&gt;0,ISNUMBER(D26),D26&gt;=0,D26&lt;=2,ISNUMBER(E26),E26&gt;=0,E26&lt;=53),L26/N26,"")</f>
        <v/>
      </c>
      <c r="P26" s="2">
        <f>IF(B26="","",IF(NOT(AND(ISNUMBER(B26),B26&gt;Parameter!$B$12,ISNUMBER(C26),C26&gt;0,ISNUMBER(D26),D26&gt;=0,D26&lt;=2,ISNUMBER(E26),E26&gt;=0,E26&lt;=53)),"NICHT BERECHNET: Eingaben / Geringfügigkeit prüfen",IF(B26&lt;=1460,"Freibeträge auf Unternehmensebene prüfen","Standardfall – Annahmen siehe Anleitung")))</f>
        <v/>
      </c>
    </row>
    <row r="27" spans="1:16">
      <c r="A27" s="4"/>
      <c r="B27" s="5"/>
      <c r="C27" s="5"/>
      <c r="D27" s="5">
        <v>2</v>
      </c>
      <c r="E27" s="5">
        <v>53</v>
      </c>
      <c r="F27" s="6">
        <f>IF(AND(ISNUMBER(B27),B27&gt;Parameter!$B$12,ISNUMBER(C27),C27&gt;0,ISNUMBER(D27),D27&gt;=0,D27&lt;=2,ISNUMBER(E27),E27&gt;=0,E27&lt;=53),MIN(B27,Parameter!$B$10)*Parameter!$B$18,"")</f>
        <v/>
      </c>
      <c r="G27" s="6">
        <f>IF(AND(ISNUMBER(B27),B27&gt;Parameter!$B$12,ISNUMBER(C27),C27&gt;0,ISNUMBER(D27),D27&gt;=0,D27&lt;=2,ISNUMBER(E27),E27&gt;=0,E27&lt;=53),B27*(Parameter!$B$7+Parameter!$B$8+Parameter!$B$9+Parameter!$B$17),"")</f>
        <v/>
      </c>
      <c r="H27" s="6">
        <f>IF(AND(ISNUMBER(B27),B27&gt;Parameter!$B$12,ISNUMBER(C27),C27&gt;0,ISNUMBER(D27),D27&gt;=0,D27&lt;=2,ISNUMBER(E27),E27&gt;=0,E27&lt;=53),B27+F27+G27,"")</f>
        <v/>
      </c>
      <c r="I27" s="6">
        <f>IF(AND(ISNUMBER(B27),B27&gt;Parameter!$B$12,ISNUMBER(C27),C27&gt;0,ISNUMBER(D27),D27&gt;=0,D27&lt;=2,ISNUMBER(E27),E27&gt;=0,E27&lt;=53),B27*(12+D27),"")</f>
        <v/>
      </c>
      <c r="J27" s="6">
        <f>IF(AND(ISNUMBER(B27),B27&gt;Parameter!$B$12,ISNUMBER(C27),C27&gt;0,ISNUMBER(D27),D27&gt;=0,D27&lt;=2,ISNUMBER(E27),E27&gt;=0,E27&lt;=53),F27*12+MIN(B27*D27,Parameter!$B$11)*Parameter!$B$6,"")</f>
        <v/>
      </c>
      <c r="K27" s="6">
        <f>IF(AND(ISNUMBER(B27),B27&gt;Parameter!$B$12,ISNUMBER(C27),C27&gt;0,ISNUMBER(D27),D27&gt;=0,D27&lt;=2,ISNUMBER(E27),E27&gt;=0,E27&lt;=53),I27*(Parameter!$B$7+Parameter!$B$8+Parameter!$B$9+Parameter!$B$17)+IF(Parameter!$B$3="Wien",E27*Parameter!$B$14,0),"")</f>
        <v/>
      </c>
      <c r="L27" s="6">
        <f>IF(AND(ISNUMBER(B27),B27&gt;Parameter!$B$12,ISNUMBER(C27),C27&gt;0,ISNUMBER(D27),D27&gt;=0,D27&lt;=2,ISNUMBER(E27),E27&gt;=0,E27&lt;=53),I27+J27+K27,"")</f>
        <v/>
      </c>
      <c r="M27" s="6">
        <f>IF(AND(ISNUMBER(B27),B27&gt;Parameter!$B$12,ISNUMBER(C27),C27&gt;0,ISNUMBER(D27),D27&gt;=0,D27&lt;=2,ISNUMBER(E27),E27&gt;=0,E27&lt;=53),L27/12,"")</f>
        <v/>
      </c>
      <c r="N27" s="7">
        <f>IF(AND(ISNUMBER(B27),B27&gt;Parameter!$B$12,ISNUMBER(C27),C27&gt;0,ISNUMBER(D27),D27&gt;=0,D27&lt;=2,ISNUMBER(E27),E27&gt;=0,E27&lt;=53),C27*Parameter!$B$13,"")</f>
        <v/>
      </c>
      <c r="O27" s="6">
        <f>IF(AND(ISNUMBER(B27),B27&gt;Parameter!$B$12,ISNUMBER(C27),C27&gt;0,ISNUMBER(D27),D27&gt;=0,D27&lt;=2,ISNUMBER(E27),E27&gt;=0,E27&lt;=53),L27/N27,"")</f>
        <v/>
      </c>
      <c r="P27" s="2">
        <f>IF(B27="","",IF(NOT(AND(ISNUMBER(B27),B27&gt;Parameter!$B$12,ISNUMBER(C27),C27&gt;0,ISNUMBER(D27),D27&gt;=0,D27&lt;=2,ISNUMBER(E27),E27&gt;=0,E27&lt;=53)),"NICHT BERECHNET: Eingaben / Geringfügigkeit prüfen",IF(B27&lt;=1460,"Freibeträge auf Unternehmensebene prüfen","Standardfall – Annahmen siehe Anleitung")))</f>
        <v/>
      </c>
    </row>
    <row r="28" spans="1:16">
      <c r="A28" s="4"/>
      <c r="B28" s="5"/>
      <c r="C28" s="5"/>
      <c r="D28" s="5">
        <v>2</v>
      </c>
      <c r="E28" s="5">
        <v>53</v>
      </c>
      <c r="F28" s="6">
        <f>IF(AND(ISNUMBER(B28),B28&gt;Parameter!$B$12,ISNUMBER(C28),C28&gt;0,ISNUMBER(D28),D28&gt;=0,D28&lt;=2,ISNUMBER(E28),E28&gt;=0,E28&lt;=53),MIN(B28,Parameter!$B$10)*Parameter!$B$18,"")</f>
        <v/>
      </c>
      <c r="G28" s="6">
        <f>IF(AND(ISNUMBER(B28),B28&gt;Parameter!$B$12,ISNUMBER(C28),C28&gt;0,ISNUMBER(D28),D28&gt;=0,D28&lt;=2,ISNUMBER(E28),E28&gt;=0,E28&lt;=53),B28*(Parameter!$B$7+Parameter!$B$8+Parameter!$B$9+Parameter!$B$17),"")</f>
        <v/>
      </c>
      <c r="H28" s="6">
        <f>IF(AND(ISNUMBER(B28),B28&gt;Parameter!$B$12,ISNUMBER(C28),C28&gt;0,ISNUMBER(D28),D28&gt;=0,D28&lt;=2,ISNUMBER(E28),E28&gt;=0,E28&lt;=53),B28+F28+G28,"")</f>
        <v/>
      </c>
      <c r="I28" s="6">
        <f>IF(AND(ISNUMBER(B28),B28&gt;Parameter!$B$12,ISNUMBER(C28),C28&gt;0,ISNUMBER(D28),D28&gt;=0,D28&lt;=2,ISNUMBER(E28),E28&gt;=0,E28&lt;=53),B28*(12+D28),"")</f>
        <v/>
      </c>
      <c r="J28" s="6">
        <f>IF(AND(ISNUMBER(B28),B28&gt;Parameter!$B$12,ISNUMBER(C28),C28&gt;0,ISNUMBER(D28),D28&gt;=0,D28&lt;=2,ISNUMBER(E28),E28&gt;=0,E28&lt;=53),F28*12+MIN(B28*D28,Parameter!$B$11)*Parameter!$B$6,"")</f>
        <v/>
      </c>
      <c r="K28" s="6">
        <f>IF(AND(ISNUMBER(B28),B28&gt;Parameter!$B$12,ISNUMBER(C28),C28&gt;0,ISNUMBER(D28),D28&gt;=0,D28&lt;=2,ISNUMBER(E28),E28&gt;=0,E28&lt;=53),I28*(Parameter!$B$7+Parameter!$B$8+Parameter!$B$9+Parameter!$B$17)+IF(Parameter!$B$3="Wien",E28*Parameter!$B$14,0),"")</f>
        <v/>
      </c>
      <c r="L28" s="6">
        <f>IF(AND(ISNUMBER(B28),B28&gt;Parameter!$B$12,ISNUMBER(C28),C28&gt;0,ISNUMBER(D28),D28&gt;=0,D28&lt;=2,ISNUMBER(E28),E28&gt;=0,E28&lt;=53),I28+J28+K28,"")</f>
        <v/>
      </c>
      <c r="M28" s="6">
        <f>IF(AND(ISNUMBER(B28),B28&gt;Parameter!$B$12,ISNUMBER(C28),C28&gt;0,ISNUMBER(D28),D28&gt;=0,D28&lt;=2,ISNUMBER(E28),E28&gt;=0,E28&lt;=53),L28/12,"")</f>
        <v/>
      </c>
      <c r="N28" s="7">
        <f>IF(AND(ISNUMBER(B28),B28&gt;Parameter!$B$12,ISNUMBER(C28),C28&gt;0,ISNUMBER(D28),D28&gt;=0,D28&lt;=2,ISNUMBER(E28),E28&gt;=0,E28&lt;=53),C28*Parameter!$B$13,"")</f>
        <v/>
      </c>
      <c r="O28" s="6">
        <f>IF(AND(ISNUMBER(B28),B28&gt;Parameter!$B$12,ISNUMBER(C28),C28&gt;0,ISNUMBER(D28),D28&gt;=0,D28&lt;=2,ISNUMBER(E28),E28&gt;=0,E28&lt;=53),L28/N28,"")</f>
        <v/>
      </c>
      <c r="P28" s="2">
        <f>IF(B28="","",IF(NOT(AND(ISNUMBER(B28),B28&gt;Parameter!$B$12,ISNUMBER(C28),C28&gt;0,ISNUMBER(D28),D28&gt;=0,D28&lt;=2,ISNUMBER(E28),E28&gt;=0,E28&lt;=53)),"NICHT BERECHNET: Eingaben / Geringfügigkeit prüfen",IF(B28&lt;=1460,"Freibeträge auf Unternehmensebene prüfen","Standardfall – Annahmen siehe Anleitung")))</f>
        <v/>
      </c>
    </row>
    <row r="29" spans="1:16">
      <c r="A29" s="4"/>
      <c r="B29" s="5"/>
      <c r="C29" s="5"/>
      <c r="D29" s="5">
        <v>2</v>
      </c>
      <c r="E29" s="5">
        <v>53</v>
      </c>
      <c r="F29" s="6">
        <f>IF(AND(ISNUMBER(B29),B29&gt;Parameter!$B$12,ISNUMBER(C29),C29&gt;0,ISNUMBER(D29),D29&gt;=0,D29&lt;=2,ISNUMBER(E29),E29&gt;=0,E29&lt;=53),MIN(B29,Parameter!$B$10)*Parameter!$B$18,"")</f>
        <v/>
      </c>
      <c r="G29" s="6">
        <f>IF(AND(ISNUMBER(B29),B29&gt;Parameter!$B$12,ISNUMBER(C29),C29&gt;0,ISNUMBER(D29),D29&gt;=0,D29&lt;=2,ISNUMBER(E29),E29&gt;=0,E29&lt;=53),B29*(Parameter!$B$7+Parameter!$B$8+Parameter!$B$9+Parameter!$B$17),"")</f>
        <v/>
      </c>
      <c r="H29" s="6">
        <f>IF(AND(ISNUMBER(B29),B29&gt;Parameter!$B$12,ISNUMBER(C29),C29&gt;0,ISNUMBER(D29),D29&gt;=0,D29&lt;=2,ISNUMBER(E29),E29&gt;=0,E29&lt;=53),B29+F29+G29,"")</f>
        <v/>
      </c>
      <c r="I29" s="6">
        <f>IF(AND(ISNUMBER(B29),B29&gt;Parameter!$B$12,ISNUMBER(C29),C29&gt;0,ISNUMBER(D29),D29&gt;=0,D29&lt;=2,ISNUMBER(E29),E29&gt;=0,E29&lt;=53),B29*(12+D29),"")</f>
        <v/>
      </c>
      <c r="J29" s="6">
        <f>IF(AND(ISNUMBER(B29),B29&gt;Parameter!$B$12,ISNUMBER(C29),C29&gt;0,ISNUMBER(D29),D29&gt;=0,D29&lt;=2,ISNUMBER(E29),E29&gt;=0,E29&lt;=53),F29*12+MIN(B29*D29,Parameter!$B$11)*Parameter!$B$6,"")</f>
        <v/>
      </c>
      <c r="K29" s="6">
        <f>IF(AND(ISNUMBER(B29),B29&gt;Parameter!$B$12,ISNUMBER(C29),C29&gt;0,ISNUMBER(D29),D29&gt;=0,D29&lt;=2,ISNUMBER(E29),E29&gt;=0,E29&lt;=53),I29*(Parameter!$B$7+Parameter!$B$8+Parameter!$B$9+Parameter!$B$17)+IF(Parameter!$B$3="Wien",E29*Parameter!$B$14,0),"")</f>
        <v/>
      </c>
      <c r="L29" s="6">
        <f>IF(AND(ISNUMBER(B29),B29&gt;Parameter!$B$12,ISNUMBER(C29),C29&gt;0,ISNUMBER(D29),D29&gt;=0,D29&lt;=2,ISNUMBER(E29),E29&gt;=0,E29&lt;=53),I29+J29+K29,"")</f>
        <v/>
      </c>
      <c r="M29" s="6">
        <f>IF(AND(ISNUMBER(B29),B29&gt;Parameter!$B$12,ISNUMBER(C29),C29&gt;0,ISNUMBER(D29),D29&gt;=0,D29&lt;=2,ISNUMBER(E29),E29&gt;=0,E29&lt;=53),L29/12,"")</f>
        <v/>
      </c>
      <c r="N29" s="7">
        <f>IF(AND(ISNUMBER(B29),B29&gt;Parameter!$B$12,ISNUMBER(C29),C29&gt;0,ISNUMBER(D29),D29&gt;=0,D29&lt;=2,ISNUMBER(E29),E29&gt;=0,E29&lt;=53),C29*Parameter!$B$13,"")</f>
        <v/>
      </c>
      <c r="O29" s="6">
        <f>IF(AND(ISNUMBER(B29),B29&gt;Parameter!$B$12,ISNUMBER(C29),C29&gt;0,ISNUMBER(D29),D29&gt;=0,D29&lt;=2,ISNUMBER(E29),E29&gt;=0,E29&lt;=53),L29/N29,"")</f>
        <v/>
      </c>
      <c r="P29" s="2">
        <f>IF(B29="","",IF(NOT(AND(ISNUMBER(B29),B29&gt;Parameter!$B$12,ISNUMBER(C29),C29&gt;0,ISNUMBER(D29),D29&gt;=0,D29&lt;=2,ISNUMBER(E29),E29&gt;=0,E29&lt;=53)),"NICHT BERECHNET: Eingaben / Geringfügigkeit prüfen",IF(B29&lt;=1460,"Freibeträge auf Unternehmensebene prüfen","Standardfall – Annahmen siehe Anleitung")))</f>
        <v/>
      </c>
    </row>
    <row r="30" spans="1:16">
      <c r="A30" s="4"/>
      <c r="B30" s="5"/>
      <c r="C30" s="5"/>
      <c r="D30" s="5">
        <v>2</v>
      </c>
      <c r="E30" s="5">
        <v>53</v>
      </c>
      <c r="F30" s="6">
        <f>IF(AND(ISNUMBER(B30),B30&gt;Parameter!$B$12,ISNUMBER(C30),C30&gt;0,ISNUMBER(D30),D30&gt;=0,D30&lt;=2,ISNUMBER(E30),E30&gt;=0,E30&lt;=53),MIN(B30,Parameter!$B$10)*Parameter!$B$18,"")</f>
        <v/>
      </c>
      <c r="G30" s="6">
        <f>IF(AND(ISNUMBER(B30),B30&gt;Parameter!$B$12,ISNUMBER(C30),C30&gt;0,ISNUMBER(D30),D30&gt;=0,D30&lt;=2,ISNUMBER(E30),E30&gt;=0,E30&lt;=53),B30*(Parameter!$B$7+Parameter!$B$8+Parameter!$B$9+Parameter!$B$17),"")</f>
        <v/>
      </c>
      <c r="H30" s="6">
        <f>IF(AND(ISNUMBER(B30),B30&gt;Parameter!$B$12,ISNUMBER(C30),C30&gt;0,ISNUMBER(D30),D30&gt;=0,D30&lt;=2,ISNUMBER(E30),E30&gt;=0,E30&lt;=53),B30+F30+G30,"")</f>
        <v/>
      </c>
      <c r="I30" s="6">
        <f>IF(AND(ISNUMBER(B30),B30&gt;Parameter!$B$12,ISNUMBER(C30),C30&gt;0,ISNUMBER(D30),D30&gt;=0,D30&lt;=2,ISNUMBER(E30),E30&gt;=0,E30&lt;=53),B30*(12+D30),"")</f>
        <v/>
      </c>
      <c r="J30" s="6">
        <f>IF(AND(ISNUMBER(B30),B30&gt;Parameter!$B$12,ISNUMBER(C30),C30&gt;0,ISNUMBER(D30),D30&gt;=0,D30&lt;=2,ISNUMBER(E30),E30&gt;=0,E30&lt;=53),F30*12+MIN(B30*D30,Parameter!$B$11)*Parameter!$B$6,"")</f>
        <v/>
      </c>
      <c r="K30" s="6">
        <f>IF(AND(ISNUMBER(B30),B30&gt;Parameter!$B$12,ISNUMBER(C30),C30&gt;0,ISNUMBER(D30),D30&gt;=0,D30&lt;=2,ISNUMBER(E30),E30&gt;=0,E30&lt;=53),I30*(Parameter!$B$7+Parameter!$B$8+Parameter!$B$9+Parameter!$B$17)+IF(Parameter!$B$3="Wien",E30*Parameter!$B$14,0),"")</f>
        <v/>
      </c>
      <c r="L30" s="6">
        <f>IF(AND(ISNUMBER(B30),B30&gt;Parameter!$B$12,ISNUMBER(C30),C30&gt;0,ISNUMBER(D30),D30&gt;=0,D30&lt;=2,ISNUMBER(E30),E30&gt;=0,E30&lt;=53),I30+J30+K30,"")</f>
        <v/>
      </c>
      <c r="M30" s="6">
        <f>IF(AND(ISNUMBER(B30),B30&gt;Parameter!$B$12,ISNUMBER(C30),C30&gt;0,ISNUMBER(D30),D30&gt;=0,D30&lt;=2,ISNUMBER(E30),E30&gt;=0,E30&lt;=53),L30/12,"")</f>
        <v/>
      </c>
      <c r="N30" s="7">
        <f>IF(AND(ISNUMBER(B30),B30&gt;Parameter!$B$12,ISNUMBER(C30),C30&gt;0,ISNUMBER(D30),D30&gt;=0,D30&lt;=2,ISNUMBER(E30),E30&gt;=0,E30&lt;=53),C30*Parameter!$B$13,"")</f>
        <v/>
      </c>
      <c r="O30" s="6">
        <f>IF(AND(ISNUMBER(B30),B30&gt;Parameter!$B$12,ISNUMBER(C30),C30&gt;0,ISNUMBER(D30),D30&gt;=0,D30&lt;=2,ISNUMBER(E30),E30&gt;=0,E30&lt;=53),L30/N30,"")</f>
        <v/>
      </c>
      <c r="P30" s="2">
        <f>IF(B30="","",IF(NOT(AND(ISNUMBER(B30),B30&gt;Parameter!$B$12,ISNUMBER(C30),C30&gt;0,ISNUMBER(D30),D30&gt;=0,D30&lt;=2,ISNUMBER(E30),E30&gt;=0,E30&lt;=53)),"NICHT BERECHNET: Eingaben / Geringfügigkeit prüfen",IF(B30&lt;=1460,"Freibeträge auf Unternehmensebene prüfen","Standardfall – Annahmen siehe Anleitung")))</f>
        <v/>
      </c>
    </row>
    <row r="31" spans="1:16">
      <c r="A31" s="4"/>
      <c r="B31" s="5"/>
      <c r="C31" s="5"/>
      <c r="D31" s="5">
        <v>2</v>
      </c>
      <c r="E31" s="5">
        <v>53</v>
      </c>
      <c r="F31" s="6">
        <f>IF(AND(ISNUMBER(B31),B31&gt;Parameter!$B$12,ISNUMBER(C31),C31&gt;0,ISNUMBER(D31),D31&gt;=0,D31&lt;=2,ISNUMBER(E31),E31&gt;=0,E31&lt;=53),MIN(B31,Parameter!$B$10)*Parameter!$B$18,"")</f>
        <v/>
      </c>
      <c r="G31" s="6">
        <f>IF(AND(ISNUMBER(B31),B31&gt;Parameter!$B$12,ISNUMBER(C31),C31&gt;0,ISNUMBER(D31),D31&gt;=0,D31&lt;=2,ISNUMBER(E31),E31&gt;=0,E31&lt;=53),B31*(Parameter!$B$7+Parameter!$B$8+Parameter!$B$9+Parameter!$B$17),"")</f>
        <v/>
      </c>
      <c r="H31" s="6">
        <f>IF(AND(ISNUMBER(B31),B31&gt;Parameter!$B$12,ISNUMBER(C31),C31&gt;0,ISNUMBER(D31),D31&gt;=0,D31&lt;=2,ISNUMBER(E31),E31&gt;=0,E31&lt;=53),B31+F31+G31,"")</f>
        <v/>
      </c>
      <c r="I31" s="6">
        <f>IF(AND(ISNUMBER(B31),B31&gt;Parameter!$B$12,ISNUMBER(C31),C31&gt;0,ISNUMBER(D31),D31&gt;=0,D31&lt;=2,ISNUMBER(E31),E31&gt;=0,E31&lt;=53),B31*(12+D31),"")</f>
        <v/>
      </c>
      <c r="J31" s="6">
        <f>IF(AND(ISNUMBER(B31),B31&gt;Parameter!$B$12,ISNUMBER(C31),C31&gt;0,ISNUMBER(D31),D31&gt;=0,D31&lt;=2,ISNUMBER(E31),E31&gt;=0,E31&lt;=53),F31*12+MIN(B31*D31,Parameter!$B$11)*Parameter!$B$6,"")</f>
        <v/>
      </c>
      <c r="K31" s="6">
        <f>IF(AND(ISNUMBER(B31),B31&gt;Parameter!$B$12,ISNUMBER(C31),C31&gt;0,ISNUMBER(D31),D31&gt;=0,D31&lt;=2,ISNUMBER(E31),E31&gt;=0,E31&lt;=53),I31*(Parameter!$B$7+Parameter!$B$8+Parameter!$B$9+Parameter!$B$17)+IF(Parameter!$B$3="Wien",E31*Parameter!$B$14,0),"")</f>
        <v/>
      </c>
      <c r="L31" s="6">
        <f>IF(AND(ISNUMBER(B31),B31&gt;Parameter!$B$12,ISNUMBER(C31),C31&gt;0,ISNUMBER(D31),D31&gt;=0,D31&lt;=2,ISNUMBER(E31),E31&gt;=0,E31&lt;=53),I31+J31+K31,"")</f>
        <v/>
      </c>
      <c r="M31" s="6">
        <f>IF(AND(ISNUMBER(B31),B31&gt;Parameter!$B$12,ISNUMBER(C31),C31&gt;0,ISNUMBER(D31),D31&gt;=0,D31&lt;=2,ISNUMBER(E31),E31&gt;=0,E31&lt;=53),L31/12,"")</f>
        <v/>
      </c>
      <c r="N31" s="7">
        <f>IF(AND(ISNUMBER(B31),B31&gt;Parameter!$B$12,ISNUMBER(C31),C31&gt;0,ISNUMBER(D31),D31&gt;=0,D31&lt;=2,ISNUMBER(E31),E31&gt;=0,E31&lt;=53),C31*Parameter!$B$13,"")</f>
        <v/>
      </c>
      <c r="O31" s="6">
        <f>IF(AND(ISNUMBER(B31),B31&gt;Parameter!$B$12,ISNUMBER(C31),C31&gt;0,ISNUMBER(D31),D31&gt;=0,D31&lt;=2,ISNUMBER(E31),E31&gt;=0,E31&lt;=53),L31/N31,"")</f>
        <v/>
      </c>
      <c r="P31" s="2">
        <f>IF(B31="","",IF(NOT(AND(ISNUMBER(B31),B31&gt;Parameter!$B$12,ISNUMBER(C31),C31&gt;0,ISNUMBER(D31),D31&gt;=0,D31&lt;=2,ISNUMBER(E31),E31&gt;=0,E31&lt;=53)),"NICHT BERECHNET: Eingaben / Geringfügigkeit prüfen",IF(B31&lt;=1460,"Freibeträge auf Unternehmensebene prüfen","Standardfall – Annahmen siehe Anleitung")))</f>
        <v/>
      </c>
    </row>
    <row r="32" spans="1:16">
      <c r="A32" s="4"/>
      <c r="B32" s="5"/>
      <c r="C32" s="5"/>
      <c r="D32" s="5">
        <v>2</v>
      </c>
      <c r="E32" s="5">
        <v>53</v>
      </c>
      <c r="F32" s="6">
        <f>IF(AND(ISNUMBER(B32),B32&gt;Parameter!$B$12,ISNUMBER(C32),C32&gt;0,ISNUMBER(D32),D32&gt;=0,D32&lt;=2,ISNUMBER(E32),E32&gt;=0,E32&lt;=53),MIN(B32,Parameter!$B$10)*Parameter!$B$18,"")</f>
        <v/>
      </c>
      <c r="G32" s="6">
        <f>IF(AND(ISNUMBER(B32),B32&gt;Parameter!$B$12,ISNUMBER(C32),C32&gt;0,ISNUMBER(D32),D32&gt;=0,D32&lt;=2,ISNUMBER(E32),E32&gt;=0,E32&lt;=53),B32*(Parameter!$B$7+Parameter!$B$8+Parameter!$B$9+Parameter!$B$17),"")</f>
        <v/>
      </c>
      <c r="H32" s="6">
        <f>IF(AND(ISNUMBER(B32),B32&gt;Parameter!$B$12,ISNUMBER(C32),C32&gt;0,ISNUMBER(D32),D32&gt;=0,D32&lt;=2,ISNUMBER(E32),E32&gt;=0,E32&lt;=53),B32+F32+G32,"")</f>
        <v/>
      </c>
      <c r="I32" s="6">
        <f>IF(AND(ISNUMBER(B32),B32&gt;Parameter!$B$12,ISNUMBER(C32),C32&gt;0,ISNUMBER(D32),D32&gt;=0,D32&lt;=2,ISNUMBER(E32),E32&gt;=0,E32&lt;=53),B32*(12+D32),"")</f>
        <v/>
      </c>
      <c r="J32" s="6">
        <f>IF(AND(ISNUMBER(B32),B32&gt;Parameter!$B$12,ISNUMBER(C32),C32&gt;0,ISNUMBER(D32),D32&gt;=0,D32&lt;=2,ISNUMBER(E32),E32&gt;=0,E32&lt;=53),F32*12+MIN(B32*D32,Parameter!$B$11)*Parameter!$B$6,"")</f>
        <v/>
      </c>
      <c r="K32" s="6">
        <f>IF(AND(ISNUMBER(B32),B32&gt;Parameter!$B$12,ISNUMBER(C32),C32&gt;0,ISNUMBER(D32),D32&gt;=0,D32&lt;=2,ISNUMBER(E32),E32&gt;=0,E32&lt;=53),I32*(Parameter!$B$7+Parameter!$B$8+Parameter!$B$9+Parameter!$B$17)+IF(Parameter!$B$3="Wien",E32*Parameter!$B$14,0),"")</f>
        <v/>
      </c>
      <c r="L32" s="6">
        <f>IF(AND(ISNUMBER(B32),B32&gt;Parameter!$B$12,ISNUMBER(C32),C32&gt;0,ISNUMBER(D32),D32&gt;=0,D32&lt;=2,ISNUMBER(E32),E32&gt;=0,E32&lt;=53),I32+J32+K32,"")</f>
        <v/>
      </c>
      <c r="M32" s="6">
        <f>IF(AND(ISNUMBER(B32),B32&gt;Parameter!$B$12,ISNUMBER(C32),C32&gt;0,ISNUMBER(D32),D32&gt;=0,D32&lt;=2,ISNUMBER(E32),E32&gt;=0,E32&lt;=53),L32/12,"")</f>
        <v/>
      </c>
      <c r="N32" s="7">
        <f>IF(AND(ISNUMBER(B32),B32&gt;Parameter!$B$12,ISNUMBER(C32),C32&gt;0,ISNUMBER(D32),D32&gt;=0,D32&lt;=2,ISNUMBER(E32),E32&gt;=0,E32&lt;=53),C32*Parameter!$B$13,"")</f>
        <v/>
      </c>
      <c r="O32" s="6">
        <f>IF(AND(ISNUMBER(B32),B32&gt;Parameter!$B$12,ISNUMBER(C32),C32&gt;0,ISNUMBER(D32),D32&gt;=0,D32&lt;=2,ISNUMBER(E32),E32&gt;=0,E32&lt;=53),L32/N32,"")</f>
        <v/>
      </c>
      <c r="P32" s="2">
        <f>IF(B32="","",IF(NOT(AND(ISNUMBER(B32),B32&gt;Parameter!$B$12,ISNUMBER(C32),C32&gt;0,ISNUMBER(D32),D32&gt;=0,D32&lt;=2,ISNUMBER(E32),E32&gt;=0,E32&lt;=53)),"NICHT BERECHNET: Eingaben / Geringfügigkeit prüfen",IF(B32&lt;=1460,"Freibeträge auf Unternehmensebene prüfen","Standardfall – Annahmen siehe Anleitung")))</f>
        <v/>
      </c>
    </row>
    <row r="33" spans="1:16">
      <c r="A33" s="4"/>
      <c r="B33" s="5"/>
      <c r="C33" s="5"/>
      <c r="D33" s="5">
        <v>2</v>
      </c>
      <c r="E33" s="5">
        <v>53</v>
      </c>
      <c r="F33" s="6">
        <f>IF(AND(ISNUMBER(B33),B33&gt;Parameter!$B$12,ISNUMBER(C33),C33&gt;0,ISNUMBER(D33),D33&gt;=0,D33&lt;=2,ISNUMBER(E33),E33&gt;=0,E33&lt;=53),MIN(B33,Parameter!$B$10)*Parameter!$B$18,"")</f>
        <v/>
      </c>
      <c r="G33" s="6">
        <f>IF(AND(ISNUMBER(B33),B33&gt;Parameter!$B$12,ISNUMBER(C33),C33&gt;0,ISNUMBER(D33),D33&gt;=0,D33&lt;=2,ISNUMBER(E33),E33&gt;=0,E33&lt;=53),B33*(Parameter!$B$7+Parameter!$B$8+Parameter!$B$9+Parameter!$B$17),"")</f>
        <v/>
      </c>
      <c r="H33" s="6">
        <f>IF(AND(ISNUMBER(B33),B33&gt;Parameter!$B$12,ISNUMBER(C33),C33&gt;0,ISNUMBER(D33),D33&gt;=0,D33&lt;=2,ISNUMBER(E33),E33&gt;=0,E33&lt;=53),B33+F33+G33,"")</f>
        <v/>
      </c>
      <c r="I33" s="6">
        <f>IF(AND(ISNUMBER(B33),B33&gt;Parameter!$B$12,ISNUMBER(C33),C33&gt;0,ISNUMBER(D33),D33&gt;=0,D33&lt;=2,ISNUMBER(E33),E33&gt;=0,E33&lt;=53),B33*(12+D33),"")</f>
        <v/>
      </c>
      <c r="J33" s="6">
        <f>IF(AND(ISNUMBER(B33),B33&gt;Parameter!$B$12,ISNUMBER(C33),C33&gt;0,ISNUMBER(D33),D33&gt;=0,D33&lt;=2,ISNUMBER(E33),E33&gt;=0,E33&lt;=53),F33*12+MIN(B33*D33,Parameter!$B$11)*Parameter!$B$6,"")</f>
        <v/>
      </c>
      <c r="K33" s="6">
        <f>IF(AND(ISNUMBER(B33),B33&gt;Parameter!$B$12,ISNUMBER(C33),C33&gt;0,ISNUMBER(D33),D33&gt;=0,D33&lt;=2,ISNUMBER(E33),E33&gt;=0,E33&lt;=53),I33*(Parameter!$B$7+Parameter!$B$8+Parameter!$B$9+Parameter!$B$17)+IF(Parameter!$B$3="Wien",E33*Parameter!$B$14,0),"")</f>
        <v/>
      </c>
      <c r="L33" s="6">
        <f>IF(AND(ISNUMBER(B33),B33&gt;Parameter!$B$12,ISNUMBER(C33),C33&gt;0,ISNUMBER(D33),D33&gt;=0,D33&lt;=2,ISNUMBER(E33),E33&gt;=0,E33&lt;=53),I33+J33+K33,"")</f>
        <v/>
      </c>
      <c r="M33" s="6">
        <f>IF(AND(ISNUMBER(B33),B33&gt;Parameter!$B$12,ISNUMBER(C33),C33&gt;0,ISNUMBER(D33),D33&gt;=0,D33&lt;=2,ISNUMBER(E33),E33&gt;=0,E33&lt;=53),L33/12,"")</f>
        <v/>
      </c>
      <c r="N33" s="7">
        <f>IF(AND(ISNUMBER(B33),B33&gt;Parameter!$B$12,ISNUMBER(C33),C33&gt;0,ISNUMBER(D33),D33&gt;=0,D33&lt;=2,ISNUMBER(E33),E33&gt;=0,E33&lt;=53),C33*Parameter!$B$13,"")</f>
        <v/>
      </c>
      <c r="O33" s="6">
        <f>IF(AND(ISNUMBER(B33),B33&gt;Parameter!$B$12,ISNUMBER(C33),C33&gt;0,ISNUMBER(D33),D33&gt;=0,D33&lt;=2,ISNUMBER(E33),E33&gt;=0,E33&lt;=53),L33/N33,"")</f>
        <v/>
      </c>
      <c r="P33" s="2">
        <f>IF(B33="","",IF(NOT(AND(ISNUMBER(B33),B33&gt;Parameter!$B$12,ISNUMBER(C33),C33&gt;0,ISNUMBER(D33),D33&gt;=0,D33&lt;=2,ISNUMBER(E33),E33&gt;=0,E33&lt;=53)),"NICHT BERECHNET: Eingaben / Geringfügigkeit prüfen",IF(B33&lt;=1460,"Freibeträge auf Unternehmensebene prüfen","Standardfall – Annahmen siehe Anleitung")))</f>
        <v/>
      </c>
    </row>
    <row r="34" spans="1:16">
      <c r="A34" s="4"/>
      <c r="B34" s="5"/>
      <c r="C34" s="5"/>
      <c r="D34" s="5">
        <v>2</v>
      </c>
      <c r="E34" s="5">
        <v>53</v>
      </c>
      <c r="F34" s="6">
        <f>IF(AND(ISNUMBER(B34),B34&gt;Parameter!$B$12,ISNUMBER(C34),C34&gt;0,ISNUMBER(D34),D34&gt;=0,D34&lt;=2,ISNUMBER(E34),E34&gt;=0,E34&lt;=53),MIN(B34,Parameter!$B$10)*Parameter!$B$18,"")</f>
        <v/>
      </c>
      <c r="G34" s="6">
        <f>IF(AND(ISNUMBER(B34),B34&gt;Parameter!$B$12,ISNUMBER(C34),C34&gt;0,ISNUMBER(D34),D34&gt;=0,D34&lt;=2,ISNUMBER(E34),E34&gt;=0,E34&lt;=53),B34*(Parameter!$B$7+Parameter!$B$8+Parameter!$B$9+Parameter!$B$17),"")</f>
        <v/>
      </c>
      <c r="H34" s="6">
        <f>IF(AND(ISNUMBER(B34),B34&gt;Parameter!$B$12,ISNUMBER(C34),C34&gt;0,ISNUMBER(D34),D34&gt;=0,D34&lt;=2,ISNUMBER(E34),E34&gt;=0,E34&lt;=53),B34+F34+G34,"")</f>
        <v/>
      </c>
      <c r="I34" s="6">
        <f>IF(AND(ISNUMBER(B34),B34&gt;Parameter!$B$12,ISNUMBER(C34),C34&gt;0,ISNUMBER(D34),D34&gt;=0,D34&lt;=2,ISNUMBER(E34),E34&gt;=0,E34&lt;=53),B34*(12+D34),"")</f>
        <v/>
      </c>
      <c r="J34" s="6">
        <f>IF(AND(ISNUMBER(B34),B34&gt;Parameter!$B$12,ISNUMBER(C34),C34&gt;0,ISNUMBER(D34),D34&gt;=0,D34&lt;=2,ISNUMBER(E34),E34&gt;=0,E34&lt;=53),F34*12+MIN(B34*D34,Parameter!$B$11)*Parameter!$B$6,"")</f>
        <v/>
      </c>
      <c r="K34" s="6">
        <f>IF(AND(ISNUMBER(B34),B34&gt;Parameter!$B$12,ISNUMBER(C34),C34&gt;0,ISNUMBER(D34),D34&gt;=0,D34&lt;=2,ISNUMBER(E34),E34&gt;=0,E34&lt;=53),I34*(Parameter!$B$7+Parameter!$B$8+Parameter!$B$9+Parameter!$B$17)+IF(Parameter!$B$3="Wien",E34*Parameter!$B$14,0),"")</f>
        <v/>
      </c>
      <c r="L34" s="6">
        <f>IF(AND(ISNUMBER(B34),B34&gt;Parameter!$B$12,ISNUMBER(C34),C34&gt;0,ISNUMBER(D34),D34&gt;=0,D34&lt;=2,ISNUMBER(E34),E34&gt;=0,E34&lt;=53),I34+J34+K34,"")</f>
        <v/>
      </c>
      <c r="M34" s="6">
        <f>IF(AND(ISNUMBER(B34),B34&gt;Parameter!$B$12,ISNUMBER(C34),C34&gt;0,ISNUMBER(D34),D34&gt;=0,D34&lt;=2,ISNUMBER(E34),E34&gt;=0,E34&lt;=53),L34/12,"")</f>
        <v/>
      </c>
      <c r="N34" s="7">
        <f>IF(AND(ISNUMBER(B34),B34&gt;Parameter!$B$12,ISNUMBER(C34),C34&gt;0,ISNUMBER(D34),D34&gt;=0,D34&lt;=2,ISNUMBER(E34),E34&gt;=0,E34&lt;=53),C34*Parameter!$B$13,"")</f>
        <v/>
      </c>
      <c r="O34" s="6">
        <f>IF(AND(ISNUMBER(B34),B34&gt;Parameter!$B$12,ISNUMBER(C34),C34&gt;0,ISNUMBER(D34),D34&gt;=0,D34&lt;=2,ISNUMBER(E34),E34&gt;=0,E34&lt;=53),L34/N34,"")</f>
        <v/>
      </c>
      <c r="P34" s="2">
        <f>IF(B34="","",IF(NOT(AND(ISNUMBER(B34),B34&gt;Parameter!$B$12,ISNUMBER(C34),C34&gt;0,ISNUMBER(D34),D34&gt;=0,D34&lt;=2,ISNUMBER(E34),E34&gt;=0,E34&lt;=53)),"NICHT BERECHNET: Eingaben / Geringfügigkeit prüfen",IF(B34&lt;=1460,"Freibeträge auf Unternehmensebene prüfen","Standardfall – Annahmen siehe Anleitung")))</f>
        <v/>
      </c>
    </row>
    <row r="36" spans="1:16">
      <c r="A36" s="3" t="s">
        <v>59</v>
      </c>
      <c r="H36" s="8">
        <f>SUM(H5:H34)</f>
        <v>3886.2</v>
      </c>
      <c r="I36" s="8">
        <f>SUM(I5:I34)</f>
        <v>42000</v>
      </c>
      <c r="J36" s="8">
        <f>SUM(J5:J34)</f>
        <v>8781.599999999999</v>
      </c>
      <c r="K36" s="8">
        <f>SUM(K5:K34)</f>
        <v>3595.2</v>
      </c>
      <c r="L36" s="8">
        <f>SUM(L5:L34)</f>
        <v>54376.799999999996</v>
      </c>
      <c r="M36" s="8">
        <f>SUM(M5:M34)</f>
        <v>4531.4</v>
      </c>
      <c r="N36" s="8">
        <f>SUM(N5:N34)</f>
        <v>2080</v>
      </c>
    </row>
  </sheetData>
  <autoFilter ref="A4:P34"/>
  <mergeCells count="2">
    <mergeCell ref="A1:P1"/>
    <mergeCell ref="A2:P2"/>
  </mergeCells>
  <conditionalFormatting sqref="P5:P34">
    <cfRule type="containsText" dxfId="0" priority="1" operator="containsText" text="NICHT BERECHNET">
      <formula>NOT(ISERROR(SEARCH("NICHT BERECHNET",P5)))</formula>
    </cfRule>
  </conditionalFormatting>
  <dataValidations count="4">
    <dataValidation type="decimal" operator="greaterThan" allowBlank="1" showInputMessage="1" showErrorMessage="1" error="Positives Brutto-Monatsgehalt eingeben." sqref="B5:B34">
      <formula1>0</formula1>
    </dataValidation>
    <dataValidation type="decimal" allowBlank="1" showInputMessage="1" showErrorMessage="1" sqref="C5:C34">
      <formula1>0.1</formula1>
      <formula2>80</formula2>
    </dataValidation>
    <dataValidation type="decimal" allowBlank="1" showInputMessage="1" showErrorMessage="1" sqref="D5:D34">
      <formula1>0</formula1>
      <formula2>2</formula2>
    </dataValidation>
    <dataValidation type="whole" allowBlank="1" showInputMessage="1" showErrorMessage="1" sqref="E5:E34">
      <formula1>0</formula1>
      <formula2>53</formula2>
    </dataValidation>
  </dataValidation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48.7109375" customWidth="1"/>
    <col min="2" max="2" width="25.7109375" customWidth="1"/>
    <col min="4" max="4" width="25.7109375" customWidth="1"/>
    <col min="5" max="5" width="16.7109375" customWidth="1"/>
  </cols>
  <sheetData>
    <row r="1" spans="1:5">
      <c r="A1" s="1" t="s">
        <v>14</v>
      </c>
      <c r="B1" s="1"/>
      <c r="C1" s="1"/>
      <c r="D1" s="1"/>
      <c r="E1" s="1"/>
    </row>
    <row r="3" spans="1:5">
      <c r="A3" t="s">
        <v>15</v>
      </c>
      <c r="B3" s="4" t="s">
        <v>16</v>
      </c>
      <c r="D3" s="3" t="s">
        <v>15</v>
      </c>
      <c r="E3" s="3" t="s">
        <v>28</v>
      </c>
    </row>
    <row r="4" spans="1:5">
      <c r="A4" t="s">
        <v>17</v>
      </c>
      <c r="B4" s="9">
        <v>0.2098</v>
      </c>
      <c r="D4" t="s">
        <v>29</v>
      </c>
      <c r="E4" s="9">
        <v>0.004</v>
      </c>
    </row>
    <row r="5" spans="1:5">
      <c r="A5" t="s">
        <v>18</v>
      </c>
      <c r="B5" s="9">
        <v>0.2123</v>
      </c>
      <c r="D5" t="s">
        <v>30</v>
      </c>
      <c r="E5" s="9">
        <v>0.0037</v>
      </c>
    </row>
    <row r="6" spans="1:5">
      <c r="A6" t="s">
        <v>19</v>
      </c>
      <c r="B6" s="9">
        <v>0.2048</v>
      </c>
      <c r="D6" t="s">
        <v>16</v>
      </c>
      <c r="E6" s="9">
        <v>0.0033</v>
      </c>
    </row>
    <row r="7" spans="1:5">
      <c r="A7" t="s">
        <v>20</v>
      </c>
      <c r="B7" s="9">
        <v>0.0153</v>
      </c>
      <c r="D7" t="s">
        <v>31</v>
      </c>
      <c r="E7" s="9">
        <v>0.0031</v>
      </c>
    </row>
    <row r="8" spans="1:5">
      <c r="A8" t="s">
        <v>21</v>
      </c>
      <c r="B8" s="9">
        <v>0.037</v>
      </c>
      <c r="D8" t="s">
        <v>32</v>
      </c>
      <c r="E8" s="9">
        <v>0.0035</v>
      </c>
    </row>
    <row r="9" spans="1:5">
      <c r="A9" t="s">
        <v>22</v>
      </c>
      <c r="B9" s="9">
        <v>0.03</v>
      </c>
      <c r="D9" t="s">
        <v>33</v>
      </c>
      <c r="E9" s="9">
        <v>0.0034</v>
      </c>
    </row>
    <row r="10" spans="1:5">
      <c r="A10" t="s">
        <v>23</v>
      </c>
      <c r="B10" s="5">
        <v>6930</v>
      </c>
      <c r="D10" t="s">
        <v>34</v>
      </c>
      <c r="E10" s="9">
        <v>0.0039</v>
      </c>
    </row>
    <row r="11" spans="1:5">
      <c r="A11" t="s">
        <v>24</v>
      </c>
      <c r="B11" s="5">
        <v>13860</v>
      </c>
      <c r="D11" t="s">
        <v>35</v>
      </c>
      <c r="E11" s="9">
        <v>0.0033</v>
      </c>
    </row>
    <row r="12" spans="1:5">
      <c r="A12" t="s">
        <v>25</v>
      </c>
      <c r="B12" s="5">
        <v>551.1</v>
      </c>
      <c r="D12" t="s">
        <v>36</v>
      </c>
      <c r="E12" s="9">
        <v>0.0036</v>
      </c>
    </row>
    <row r="13" spans="1:5">
      <c r="A13" t="s">
        <v>26</v>
      </c>
      <c r="B13" s="5">
        <v>52</v>
      </c>
    </row>
    <row r="14" spans="1:5">
      <c r="A14" t="s">
        <v>27</v>
      </c>
      <c r="B14" s="5">
        <v>2</v>
      </c>
    </row>
    <row r="17" spans="1:2">
      <c r="A17" t="s">
        <v>37</v>
      </c>
      <c r="B17" s="9">
        <f>VLOOKUP(B3,D4:E12,2,FALSE)</f>
        <v>0.0033</v>
      </c>
    </row>
    <row r="18" spans="1:2">
      <c r="A18" t="s">
        <v>38</v>
      </c>
      <c r="B18" s="9">
        <f>IF(B3="Wien",B5,B4)</f>
        <v>0.2098</v>
      </c>
    </row>
    <row r="20" spans="1:2">
      <c r="A20" t="s">
        <v>39</v>
      </c>
    </row>
  </sheetData>
  <mergeCells count="1">
    <mergeCell ref="A1:E1"/>
  </mergeCells>
  <dataValidations count="1">
    <dataValidation type="list" allowBlank="1" showInputMessage="1" showErrorMessage="1" sqref="B3">
      <formula1>Bundeslaender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" width="35.7109375" customWidth="1"/>
    <col min="2" max="2" width="105.7109375" customWidth="1"/>
    <col min="3" max="3" width="75.7109375" customWidth="1"/>
  </cols>
  <sheetData>
    <row r="1" spans="1:3">
      <c r="A1" s="3" t="s">
        <v>60</v>
      </c>
      <c r="B1" s="3" t="s">
        <v>61</v>
      </c>
      <c r="C1" s="3" t="s">
        <v>62</v>
      </c>
    </row>
    <row r="2" spans="1:3" ht="42" customHeight="1">
      <c r="A2" s="2" t="s">
        <v>63</v>
      </c>
      <c r="B2" s="10" t="s">
        <v>64</v>
      </c>
      <c r="C2" s="2" t="s">
        <v>65</v>
      </c>
    </row>
    <row r="3" spans="1:3" ht="42" customHeight="1">
      <c r="A3" s="2" t="s">
        <v>66</v>
      </c>
      <c r="B3" s="10" t="s">
        <v>67</v>
      </c>
      <c r="C3" s="2" t="s">
        <v>68</v>
      </c>
    </row>
    <row r="4" spans="1:3" ht="42" customHeight="1">
      <c r="A4" s="2" t="s">
        <v>69</v>
      </c>
      <c r="B4" s="10" t="s">
        <v>70</v>
      </c>
      <c r="C4" s="2" t="s">
        <v>71</v>
      </c>
    </row>
    <row r="5" spans="1:3" ht="42" customHeight="1">
      <c r="A5" s="2" t="s">
        <v>72</v>
      </c>
      <c r="B5" s="10" t="s">
        <v>73</v>
      </c>
      <c r="C5" s="2" t="s">
        <v>74</v>
      </c>
    </row>
  </sheetData>
  <hyperlinks>
    <hyperlink ref="B2" r:id="rId1"/>
    <hyperlink ref="B3" r:id="rId2"/>
    <hyperlink ref="B4" r:id="rId3"/>
    <hyperlink ref="B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Anleitung</vt:lpstr>
      <vt:lpstr>Mitarbeiter</vt:lpstr>
      <vt:lpstr>Parameter</vt:lpstr>
      <vt:lpstr>Quellen</vt:lpstr>
      <vt:lpstr>Bundeslaender</vt:lpstr>
      <vt:lpstr>Mitarbeiter!Print_Area</vt:lpstr>
      <vt:lpstr>Mitarbeiter!Print_Titles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2026-10-01T07:34:56Z</dcterms:created>
  <dcterms:modified xsi:type="dcterms:W3CDTF">2026-10-01T07:34:56Z</dcterms:modified>
</cp:coreProperties>
</file>